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A Secretaria General 2024\SERVIASEAMOS\"/>
    </mc:Choice>
  </mc:AlternateContent>
  <bookViews>
    <workbookView xWindow="0" yWindow="0" windowWidth="28800" windowHeight="12030"/>
  </bookViews>
  <sheets>
    <sheet name="RUBROS" sheetId="1" r:id="rId1"/>
  </sheets>
  <externalReferences>
    <externalReference r:id="rId2"/>
  </externalReferences>
  <definedNames>
    <definedName name="_xlnm._FilterDatabase" localSheetId="0" hidden="1">RUBROS!$A$1:$C$1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1" l="1"/>
  <c r="Q44" i="1"/>
  <c r="N44" i="1"/>
  <c r="M45" i="1"/>
  <c r="K44" i="1"/>
  <c r="J45" i="1"/>
  <c r="I55" i="1" l="1"/>
  <c r="T45" i="1" l="1"/>
  <c r="R45" i="1" l="1"/>
  <c r="L45" i="1" l="1"/>
  <c r="K43" i="1"/>
  <c r="H45" i="1"/>
  <c r="G45" i="1"/>
  <c r="L49" i="1" l="1"/>
  <c r="L51" i="1" s="1"/>
  <c r="L53" i="1" s="1"/>
  <c r="V3" i="1"/>
  <c r="R58" i="1" l="1"/>
  <c r="R59" i="1" s="1"/>
  <c r="C45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R60" i="1" l="1"/>
  <c r="D45" i="1"/>
  <c r="X3" i="1" l="1"/>
  <c r="W3" i="1"/>
  <c r="R49" i="1"/>
  <c r="R50" i="1" s="1"/>
  <c r="N4" i="1" l="1"/>
  <c r="Q4" i="1" s="1"/>
  <c r="S4" i="1" s="1"/>
  <c r="U4" i="1" s="1"/>
  <c r="N6" i="1"/>
  <c r="Q6" i="1" s="1"/>
  <c r="S6" i="1" s="1"/>
  <c r="U6" i="1" s="1"/>
  <c r="N7" i="1"/>
  <c r="Q7" i="1" s="1"/>
  <c r="S7" i="1" s="1"/>
  <c r="U7" i="1" s="1"/>
  <c r="N8" i="1"/>
  <c r="Q8" i="1" s="1"/>
  <c r="S8" i="1" s="1"/>
  <c r="U8" i="1" s="1"/>
  <c r="N12" i="1"/>
  <c r="Q12" i="1" s="1"/>
  <c r="S12" i="1" s="1"/>
  <c r="U12" i="1" s="1"/>
  <c r="N16" i="1"/>
  <c r="Q16" i="1" s="1"/>
  <c r="S16" i="1" s="1"/>
  <c r="U16" i="1" s="1"/>
  <c r="N17" i="1"/>
  <c r="Q17" i="1" s="1"/>
  <c r="S17" i="1" s="1"/>
  <c r="U17" i="1" s="1"/>
  <c r="N18" i="1"/>
  <c r="Q18" i="1" s="1"/>
  <c r="S18" i="1" s="1"/>
  <c r="U18" i="1" s="1"/>
  <c r="N19" i="1"/>
  <c r="Q19" i="1" s="1"/>
  <c r="S19" i="1" s="1"/>
  <c r="U19" i="1" s="1"/>
  <c r="N20" i="1"/>
  <c r="Q20" i="1" s="1"/>
  <c r="S20" i="1" s="1"/>
  <c r="U20" i="1" s="1"/>
  <c r="N21" i="1"/>
  <c r="Q21" i="1" s="1"/>
  <c r="S21" i="1" s="1"/>
  <c r="U21" i="1" s="1"/>
  <c r="N22" i="1"/>
  <c r="Q22" i="1" s="1"/>
  <c r="S22" i="1" s="1"/>
  <c r="U22" i="1" s="1"/>
  <c r="N23" i="1"/>
  <c r="Q23" i="1" s="1"/>
  <c r="S23" i="1" s="1"/>
  <c r="U23" i="1" s="1"/>
  <c r="N24" i="1"/>
  <c r="Q24" i="1" s="1"/>
  <c r="S24" i="1" s="1"/>
  <c r="U24" i="1" s="1"/>
  <c r="N26" i="1"/>
  <c r="Q26" i="1" s="1"/>
  <c r="S26" i="1" s="1"/>
  <c r="U26" i="1" s="1"/>
  <c r="N32" i="1"/>
  <c r="Q32" i="1" s="1"/>
  <c r="S32" i="1" s="1"/>
  <c r="U32" i="1" s="1"/>
  <c r="N33" i="1"/>
  <c r="Q33" i="1" s="1"/>
  <c r="S33" i="1" s="1"/>
  <c r="U33" i="1" s="1"/>
  <c r="N37" i="1"/>
  <c r="Q37" i="1" s="1"/>
  <c r="S37" i="1" s="1"/>
  <c r="U37" i="1" s="1"/>
  <c r="N41" i="1"/>
  <c r="Q41" i="1" s="1"/>
  <c r="S41" i="1" s="1"/>
  <c r="U41" i="1" s="1"/>
  <c r="O45" i="1"/>
  <c r="O47" i="1" s="1"/>
  <c r="I45" i="1"/>
  <c r="F45" i="1"/>
  <c r="N43" i="1"/>
  <c r="Q43" i="1" s="1"/>
  <c r="S43" i="1" s="1"/>
  <c r="U43" i="1" s="1"/>
  <c r="N40" i="1"/>
  <c r="Q40" i="1" s="1"/>
  <c r="S40" i="1" s="1"/>
  <c r="U40" i="1" s="1"/>
  <c r="N39" i="1"/>
  <c r="Q39" i="1" s="1"/>
  <c r="S39" i="1" s="1"/>
  <c r="U39" i="1" s="1"/>
  <c r="N38" i="1"/>
  <c r="Q38" i="1" s="1"/>
  <c r="S38" i="1" s="1"/>
  <c r="U38" i="1" s="1"/>
  <c r="N36" i="1"/>
  <c r="Q36" i="1" s="1"/>
  <c r="S36" i="1" s="1"/>
  <c r="U36" i="1" s="1"/>
  <c r="N35" i="1"/>
  <c r="Q35" i="1" s="1"/>
  <c r="S35" i="1" s="1"/>
  <c r="U35" i="1" s="1"/>
  <c r="N34" i="1"/>
  <c r="Q34" i="1" s="1"/>
  <c r="S34" i="1" s="1"/>
  <c r="U34" i="1" s="1"/>
  <c r="N31" i="1"/>
  <c r="Q31" i="1" s="1"/>
  <c r="S31" i="1" s="1"/>
  <c r="U31" i="1" s="1"/>
  <c r="N30" i="1"/>
  <c r="Q30" i="1" s="1"/>
  <c r="S30" i="1" s="1"/>
  <c r="U30" i="1" s="1"/>
  <c r="N29" i="1"/>
  <c r="Q29" i="1" s="1"/>
  <c r="S29" i="1" s="1"/>
  <c r="U29" i="1" s="1"/>
  <c r="N28" i="1"/>
  <c r="Q28" i="1" s="1"/>
  <c r="S28" i="1" s="1"/>
  <c r="U28" i="1" s="1"/>
  <c r="N27" i="1"/>
  <c r="Q27" i="1" s="1"/>
  <c r="S27" i="1" s="1"/>
  <c r="U27" i="1" s="1"/>
  <c r="N25" i="1"/>
  <c r="Q25" i="1" s="1"/>
  <c r="S25" i="1" s="1"/>
  <c r="U25" i="1" s="1"/>
  <c r="N14" i="1"/>
  <c r="Q14" i="1" s="1"/>
  <c r="S14" i="1" s="1"/>
  <c r="U14" i="1" s="1"/>
  <c r="N13" i="1"/>
  <c r="Q13" i="1" s="1"/>
  <c r="S13" i="1" s="1"/>
  <c r="U13" i="1" s="1"/>
  <c r="N11" i="1"/>
  <c r="Q11" i="1" s="1"/>
  <c r="S11" i="1" s="1"/>
  <c r="U11" i="1" s="1"/>
  <c r="N10" i="1"/>
  <c r="Q10" i="1" s="1"/>
  <c r="S10" i="1" s="1"/>
  <c r="U10" i="1" s="1"/>
  <c r="N9" i="1"/>
  <c r="Q9" i="1" s="1"/>
  <c r="S9" i="1" s="1"/>
  <c r="U9" i="1" s="1"/>
  <c r="N5" i="1"/>
  <c r="Q5" i="1" s="1"/>
  <c r="S5" i="1" s="1"/>
  <c r="U5" i="1" s="1"/>
  <c r="N3" i="1"/>
  <c r="Q3" i="1" s="1"/>
  <c r="I53" i="1" l="1"/>
  <c r="I49" i="1"/>
  <c r="I51" i="1" s="1"/>
  <c r="S3" i="1"/>
  <c r="U3" i="1" s="1"/>
  <c r="Y3" i="1"/>
  <c r="N42" i="1"/>
  <c r="Q42" i="1" s="1"/>
  <c r="S42" i="1" s="1"/>
  <c r="U42" i="1" s="1"/>
  <c r="S44" i="1"/>
  <c r="U44" i="1" s="1"/>
  <c r="N15" i="1"/>
  <c r="Q15" i="1" s="1"/>
  <c r="S15" i="1" l="1"/>
  <c r="U15" i="1" s="1"/>
  <c r="N2" i="1"/>
  <c r="K45" i="1"/>
  <c r="N45" i="1" l="1"/>
  <c r="Q2" i="1"/>
  <c r="S2" i="1" s="1"/>
  <c r="S45" i="1" l="1"/>
  <c r="U2" i="1"/>
  <c r="U45" i="1" s="1"/>
  <c r="Q45" i="1"/>
</calcChain>
</file>

<file path=xl/sharedStrings.xml><?xml version="1.0" encoding="utf-8"?>
<sst xmlns="http://schemas.openxmlformats.org/spreadsheetml/2006/main" count="112" uniqueCount="105">
  <si>
    <t>RUBRO</t>
  </si>
  <si>
    <t>DESCRIPCIÓN DEL RUBRO</t>
  </si>
  <si>
    <t>VALOR CDP 372</t>
  </si>
  <si>
    <t>VALOR RP</t>
  </si>
  <si>
    <t>saldo</t>
  </si>
  <si>
    <t>O2120201002032352001</t>
  </si>
  <si>
    <t>Azúcar refinada</t>
  </si>
  <si>
    <t>O2120201002032381302</t>
  </si>
  <si>
    <t>Café molido</t>
  </si>
  <si>
    <t>O2120201002032382103</t>
  </si>
  <si>
    <t>Café instantáneo aglomerado o atomizado</t>
  </si>
  <si>
    <t>O2120201002032391101</t>
  </si>
  <si>
    <t>Té elaborado</t>
  </si>
  <si>
    <t>O2120201002032399921</t>
  </si>
  <si>
    <t>Productos aromáticos diversos</t>
  </si>
  <si>
    <t>O2120201002042441001</t>
  </si>
  <si>
    <t>Agua purificada (envasada)</t>
  </si>
  <si>
    <t>O2120201002072719007</t>
  </si>
  <si>
    <t>Filtros de material textil, para usos técnicos e industriales</t>
  </si>
  <si>
    <t>O2120201002072719009</t>
  </si>
  <si>
    <t>Paños absorbentes desechables para uso doméstico</t>
  </si>
  <si>
    <t>O2120201002072732007</t>
  </si>
  <si>
    <t>Mechas para trapero</t>
  </si>
  <si>
    <t>O2120201002072792104</t>
  </si>
  <si>
    <t>Fieltros de algodón</t>
  </si>
  <si>
    <t>O2120201002082823803</t>
  </si>
  <si>
    <t>Guantes de fibras artificiales y sintéticas</t>
  </si>
  <si>
    <t>O2120201003013191409</t>
  </si>
  <si>
    <t>Aplicadores, bajalenguas y otros para usos higiénicos, de madera</t>
  </si>
  <si>
    <t>O2120201003023213101</t>
  </si>
  <si>
    <t>Papel del tipo utilizado para papel higiénico</t>
  </si>
  <si>
    <t>O2120201003023213102</t>
  </si>
  <si>
    <t>Papel para servilletas, toallas y similares</t>
  </si>
  <si>
    <t>O2120201003023219303</t>
  </si>
  <si>
    <t>Pañuelos de papel</t>
  </si>
  <si>
    <t>O2120201003023219304</t>
  </si>
  <si>
    <t>Toallas de papel</t>
  </si>
  <si>
    <t>O2120201003023219907</t>
  </si>
  <si>
    <t>Vasos de papel o cartón</t>
  </si>
  <si>
    <t>O2120201003033335001</t>
  </si>
  <si>
    <t>Solventes para insecticida</t>
  </si>
  <si>
    <t>O2120201003033335004</t>
  </si>
  <si>
    <t>Varsol-disolvente núm. 4</t>
  </si>
  <si>
    <t>O2120201003043424014</t>
  </si>
  <si>
    <t>Hipoclorito de sodio</t>
  </si>
  <si>
    <t>O2120201003043466401</t>
  </si>
  <si>
    <t>Desinfectantes</t>
  </si>
  <si>
    <t>O2120201003053532101</t>
  </si>
  <si>
    <t>Jabones en pasta para lavar</t>
  </si>
  <si>
    <t>O2120201003053532103</t>
  </si>
  <si>
    <t>Jabones líquidos para lavar</t>
  </si>
  <si>
    <t>O2120201003053532104</t>
  </si>
  <si>
    <t>Jabones industriales</t>
  </si>
  <si>
    <t>O2120201003053532105</t>
  </si>
  <si>
    <t>Jabones de tocador</t>
  </si>
  <si>
    <t>O2120201003053532201</t>
  </si>
  <si>
    <t>Detergentes en polvo</t>
  </si>
  <si>
    <t>O2120201003053532204</t>
  </si>
  <si>
    <t>Preparaciones para limpiar vidrios</t>
  </si>
  <si>
    <t>O2120201003053533102</t>
  </si>
  <si>
    <t>Purificadores líquidos de ambiente</t>
  </si>
  <si>
    <t>O2120201003053533202</t>
  </si>
  <si>
    <t>Ceras para pisos</t>
  </si>
  <si>
    <t>O2120201003053549945</t>
  </si>
  <si>
    <t>Productos químicos especiales para tratamiento de pisos</t>
  </si>
  <si>
    <t>O2120201003063641001</t>
  </si>
  <si>
    <t>Bolsas de material plástico sin impresión</t>
  </si>
  <si>
    <t>O2120201003063694012</t>
  </si>
  <si>
    <t>Recipientes de material plástico- canecas para la basura</t>
  </si>
  <si>
    <t>O2120201003063694016</t>
  </si>
  <si>
    <t>Recogedores plásticos de basura</t>
  </si>
  <si>
    <t>O2120201003073719199</t>
  </si>
  <si>
    <t>Envases n.c.p. de vidrio</t>
  </si>
  <si>
    <t>O2120201003073719305</t>
  </si>
  <si>
    <t>Vasos y jarros de vidrio</t>
  </si>
  <si>
    <t>O2120201003073722101</t>
  </si>
  <si>
    <t>Vajillas de loza-pedernal</t>
  </si>
  <si>
    <t>O2120201003083899302</t>
  </si>
  <si>
    <t>Escobas</t>
  </si>
  <si>
    <t>O2120201003083899303</t>
  </si>
  <si>
    <t>Cepillos para lavar o fregar</t>
  </si>
  <si>
    <t>O2120201004024291231</t>
  </si>
  <si>
    <t>Esponjas y esponjillas metálicas</t>
  </si>
  <si>
    <t>O2120201004024299201</t>
  </si>
  <si>
    <t>Mangos metálicos</t>
  </si>
  <si>
    <t>O21202020070373122</t>
  </si>
  <si>
    <t>Servicios de arrendamiento o de alquiler de maquinaria y equipo de construcción sin operario</t>
  </si>
  <si>
    <t>O21202020070373230</t>
  </si>
  <si>
    <t>Servicios de arrendamiento sin opción de compra de muebles y otros aparatos domésticos</t>
  </si>
  <si>
    <t>O21202020080585330</t>
  </si>
  <si>
    <t>Servicios de limpieza general</t>
  </si>
  <si>
    <t>ABRIL</t>
  </si>
  <si>
    <t>MAYO</t>
  </si>
  <si>
    <t>junio</t>
  </si>
  <si>
    <t>Julio</t>
  </si>
  <si>
    <t>Agosto</t>
  </si>
  <si>
    <t>septiembre</t>
  </si>
  <si>
    <t>julio</t>
  </si>
  <si>
    <t>agosto</t>
  </si>
  <si>
    <t>MARZO 1er pago</t>
  </si>
  <si>
    <t>MARZO 2do pago</t>
  </si>
  <si>
    <t>MARZO 3er pago</t>
  </si>
  <si>
    <t>ABRIL 2do pago</t>
  </si>
  <si>
    <t>MAYO 2do pago</t>
  </si>
  <si>
    <t>JUNIO 2do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</si>
</sst>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5" fillId="0" borderId="0" xfId="0" applyFont="1" applyAlignment="1">
      <alignment horizontal="center" vertical="center"/>
    </xf>
    <xf numFmtId="43" fontId="7" fillId="0" borderId="1" xfId="1" applyFont="1" applyBorder="1" applyAlignment="1">
      <alignment horizontal="center" vertical="center" shrinkToFit="1"/>
    </xf>
    <xf numFmtId="43" fontId="6" fillId="0" borderId="1" xfId="1" applyFont="1" applyBorder="1" applyAlignment="1">
      <alignment horizontal="center" vertical="center"/>
    </xf>
    <xf numFmtId="43" fontId="5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 shrinkToFit="1"/>
    </xf>
    <xf numFmtId="43" fontId="5" fillId="0" borderId="1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 shrinkToFit="1"/>
    </xf>
    <xf numFmtId="43" fontId="3" fillId="0" borderId="6" xfId="1" applyFont="1" applyBorder="1" applyAlignment="1">
      <alignment horizontal="center" vertical="center" shrinkToFit="1"/>
    </xf>
    <xf numFmtId="43" fontId="5" fillId="0" borderId="8" xfId="1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43" fontId="5" fillId="2" borderId="7" xfId="1" applyFont="1" applyFill="1" applyBorder="1" applyAlignment="1">
      <alignment horizontal="center" vertical="center"/>
    </xf>
    <xf numFmtId="43" fontId="5" fillId="2" borderId="8" xfId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center" vertical="center"/>
    </xf>
    <xf numFmtId="43" fontId="5" fillId="2" borderId="4" xfId="1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8" fillId="0" borderId="1" xfId="1" applyFont="1" applyBorder="1" applyAlignment="1">
      <alignment horizontal="center" vertical="center" shrinkToFit="1"/>
    </xf>
    <xf numFmtId="43" fontId="3" fillId="0" borderId="1" xfId="1" applyFont="1" applyBorder="1" applyAlignment="1">
      <alignment horizontal="center" vertical="center" shrinkToFit="1"/>
    </xf>
    <xf numFmtId="43" fontId="6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43" fontId="5" fillId="2" borderId="11" xfId="1" applyFont="1" applyFill="1" applyBorder="1" applyAlignment="1">
      <alignment horizontal="center" vertical="center"/>
    </xf>
    <xf numFmtId="43" fontId="5" fillId="2" borderId="12" xfId="1" applyFont="1" applyFill="1" applyBorder="1" applyAlignment="1">
      <alignment horizontal="center" vertical="center"/>
    </xf>
    <xf numFmtId="43" fontId="5" fillId="2" borderId="13" xfId="1" applyFont="1" applyFill="1" applyBorder="1" applyAlignment="1">
      <alignment horizontal="center" vertical="center"/>
    </xf>
    <xf numFmtId="43" fontId="3" fillId="0" borderId="10" xfId="1" applyFont="1" applyBorder="1" applyAlignment="1">
      <alignment horizontal="center" vertical="center" shrinkToFit="1"/>
    </xf>
    <xf numFmtId="17" fontId="4" fillId="0" borderId="5" xfId="1" applyNumberFormat="1" applyFont="1" applyBorder="1" applyAlignment="1">
      <alignment horizontal="center" vertical="center"/>
    </xf>
    <xf numFmtId="43" fontId="5" fillId="3" borderId="1" xfId="1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43" fontId="5" fillId="3" borderId="1" xfId="0" applyNumberFormat="1" applyFont="1" applyFill="1" applyBorder="1" applyAlignment="1">
      <alignment horizontal="center" vertical="center"/>
    </xf>
    <xf numFmtId="43" fontId="5" fillId="0" borderId="14" xfId="1" applyFont="1" applyBorder="1" applyAlignment="1">
      <alignment horizontal="center" vertical="center"/>
    </xf>
    <xf numFmtId="43" fontId="5" fillId="0" borderId="4" xfId="0" applyNumberFormat="1" applyFont="1" applyBorder="1" applyAlignment="1">
      <alignment horizontal="center" vertical="center"/>
    </xf>
    <xf numFmtId="43" fontId="5" fillId="0" borderId="6" xfId="0" applyNumberFormat="1" applyFont="1" applyBorder="1" applyAlignment="1">
      <alignment horizontal="center" vertical="center"/>
    </xf>
    <xf numFmtId="43" fontId="4" fillId="0" borderId="15" xfId="0" applyNumberFormat="1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43" fontId="5" fillId="4" borderId="14" xfId="1" applyFont="1" applyFill="1" applyBorder="1" applyAlignment="1">
      <alignment horizontal="center" vertical="center"/>
    </xf>
    <xf numFmtId="43" fontId="5" fillId="4" borderId="4" xfId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A%20Secretaria%20General%202024/CONTRATOS%20EN%20EJECUCION%202024%20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54-2021"/>
      <sheetName val="546-2023"/>
      <sheetName val="776-2021"/>
      <sheetName val="544-2023"/>
      <sheetName val="873-2022"/>
      <sheetName val="872-2022"/>
      <sheetName val="735-2021"/>
      <sheetName val="660-2023"/>
      <sheetName val="661-2023"/>
      <sheetName val="554-2023"/>
      <sheetName val="726-2023"/>
      <sheetName val="593-2023"/>
      <sheetName val="855-2021"/>
      <sheetName val="756-2023"/>
      <sheetName val="710-2023"/>
      <sheetName val="ordenes compra mant vehicu 2023"/>
      <sheetName val="789-2023"/>
      <sheetName val="823-2021"/>
      <sheetName val="849-2021"/>
      <sheetName val="783-2021"/>
      <sheetName val="569-2023"/>
      <sheetName val="599-2021"/>
      <sheetName val="779-2021"/>
      <sheetName val="SEGUIMIENTO CTOS VIG 2023"/>
      <sheetName val="presupuesto vigencia y reservas"/>
      <sheetName val="liquidaciones 2023, 2022 y 202"/>
      <sheetName val="Hoja1"/>
      <sheetName val="228-2024"/>
      <sheetName val="295-2024"/>
      <sheetName val="Hoja2"/>
      <sheetName val="revision vig y reserva al 06-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tabSelected="1" zoomScale="140" zoomScaleNormal="140" workbookViewId="0">
      <selection activeCell="Y21" sqref="Y21"/>
    </sheetView>
  </sheetViews>
  <sheetFormatPr baseColWidth="10" defaultColWidth="13" defaultRowHeight="11.25" x14ac:dyDescent="0.25"/>
  <cols>
    <col min="1" max="1" width="22.5703125" style="1" customWidth="1"/>
    <col min="2" max="2" width="29" style="1" customWidth="1"/>
    <col min="3" max="3" width="19.28515625" style="4" hidden="1" customWidth="1"/>
    <col min="4" max="4" width="20.140625" style="5" hidden="1" customWidth="1"/>
    <col min="5" max="5" width="1.85546875" style="7" customWidth="1"/>
    <col min="6" max="6" width="14" style="4" hidden="1" customWidth="1"/>
    <col min="7" max="7" width="14.28515625" style="4" hidden="1" customWidth="1"/>
    <col min="8" max="8" width="14" style="4" hidden="1" customWidth="1"/>
    <col min="9" max="9" width="12.85546875" style="4" hidden="1" customWidth="1"/>
    <col min="10" max="10" width="13.140625" style="4" hidden="1" customWidth="1"/>
    <col min="11" max="11" width="14.140625" style="4" hidden="1" customWidth="1"/>
    <col min="12" max="13" width="12.85546875" style="4" hidden="1" customWidth="1"/>
    <col min="14" max="14" width="14.140625" style="4" hidden="1" customWidth="1"/>
    <col min="15" max="16" width="13" style="1" hidden="1" customWidth="1"/>
    <col min="17" max="17" width="14.140625" style="1" hidden="1" customWidth="1"/>
    <col min="18" max="19" width="14.140625" style="4" hidden="1" customWidth="1"/>
    <col min="20" max="21" width="12.85546875" style="1" bestFit="1" customWidth="1"/>
    <col min="22" max="16384" width="13" style="1"/>
  </cols>
  <sheetData>
    <row r="1" spans="1:27" ht="12" thickBot="1" x14ac:dyDescent="0.3">
      <c r="A1" s="44" t="s">
        <v>0</v>
      </c>
      <c r="B1" s="44" t="s">
        <v>1</v>
      </c>
      <c r="C1" s="45" t="s">
        <v>2</v>
      </c>
      <c r="D1" s="25" t="s">
        <v>3</v>
      </c>
      <c r="E1" s="6"/>
      <c r="F1" s="35" t="s">
        <v>99</v>
      </c>
      <c r="G1" s="35" t="s">
        <v>100</v>
      </c>
      <c r="H1" s="35" t="s">
        <v>101</v>
      </c>
      <c r="I1" s="14" t="s">
        <v>91</v>
      </c>
      <c r="J1" s="35" t="s">
        <v>102</v>
      </c>
      <c r="K1" s="14" t="s">
        <v>4</v>
      </c>
      <c r="L1" s="14" t="s">
        <v>92</v>
      </c>
      <c r="M1" s="35" t="s">
        <v>103</v>
      </c>
      <c r="N1" s="14" t="s">
        <v>4</v>
      </c>
      <c r="O1" s="15" t="s">
        <v>93</v>
      </c>
      <c r="P1" s="35" t="s">
        <v>104</v>
      </c>
      <c r="Q1" s="14" t="s">
        <v>4</v>
      </c>
      <c r="R1" s="14" t="s">
        <v>94</v>
      </c>
      <c r="S1" s="14" t="s">
        <v>4</v>
      </c>
      <c r="T1" s="37" t="s">
        <v>95</v>
      </c>
      <c r="U1" s="37" t="s">
        <v>4</v>
      </c>
    </row>
    <row r="2" spans="1:27" x14ac:dyDescent="0.25">
      <c r="A2" s="46" t="s">
        <v>5</v>
      </c>
      <c r="B2" s="47" t="s">
        <v>6</v>
      </c>
      <c r="C2" s="2">
        <v>42142291</v>
      </c>
      <c r="D2" s="3">
        <v>28622928</v>
      </c>
      <c r="F2" s="18"/>
      <c r="G2" s="31"/>
      <c r="H2" s="31"/>
      <c r="I2" s="19">
        <v>4893057</v>
      </c>
      <c r="J2" s="19"/>
      <c r="K2" s="13">
        <f>+D2-F2-G2-H2-I2</f>
        <v>23729871</v>
      </c>
      <c r="L2" s="19">
        <v>3294203</v>
      </c>
      <c r="M2" s="19"/>
      <c r="N2" s="13">
        <f>+K2-L2</f>
        <v>20435668</v>
      </c>
      <c r="O2" s="19">
        <v>2878018</v>
      </c>
      <c r="P2" s="19"/>
      <c r="Q2" s="13">
        <f>+N2-O2</f>
        <v>17557650</v>
      </c>
      <c r="R2" s="19">
        <v>2466848</v>
      </c>
      <c r="S2" s="13">
        <f>+Q2-R2</f>
        <v>15090802</v>
      </c>
      <c r="T2" s="21">
        <v>2029407</v>
      </c>
      <c r="U2" s="38">
        <f>+S2-T2</f>
        <v>13061395</v>
      </c>
      <c r="AA2" s="17"/>
    </row>
    <row r="3" spans="1:27" x14ac:dyDescent="0.25">
      <c r="A3" s="46" t="s">
        <v>7</v>
      </c>
      <c r="B3" s="47" t="s">
        <v>8</v>
      </c>
      <c r="C3" s="2">
        <v>200137932</v>
      </c>
      <c r="D3" s="3">
        <v>97979593</v>
      </c>
      <c r="F3" s="20"/>
      <c r="G3" s="32"/>
      <c r="H3" s="32"/>
      <c r="I3" s="21">
        <v>13283448</v>
      </c>
      <c r="J3" s="19"/>
      <c r="K3" s="13">
        <f>+D3-F3-G3-H3-I3</f>
        <v>84696145</v>
      </c>
      <c r="L3" s="21">
        <v>10080804</v>
      </c>
      <c r="M3" s="21"/>
      <c r="N3" s="9">
        <f>+K3-L3</f>
        <v>74615341</v>
      </c>
      <c r="O3" s="21">
        <v>11495018</v>
      </c>
      <c r="P3" s="21"/>
      <c r="Q3" s="9">
        <f>+N3-O3</f>
        <v>63120323</v>
      </c>
      <c r="R3" s="21">
        <v>10999440</v>
      </c>
      <c r="S3" s="9">
        <f t="shared" ref="S3:S44" si="0">+Q3-R3</f>
        <v>52120883</v>
      </c>
      <c r="T3" s="21">
        <v>10286289</v>
      </c>
      <c r="U3" s="38">
        <f>+S3-T3</f>
        <v>41834594</v>
      </c>
      <c r="V3" s="1">
        <f>+I3/12087</f>
        <v>1098.9863489699678</v>
      </c>
      <c r="W3" s="1">
        <f>+L3/12087</f>
        <v>834.02035244477543</v>
      </c>
      <c r="X3" s="1">
        <f>+O3/12087</f>
        <v>951.0232481178125</v>
      </c>
      <c r="Y3" s="1">
        <f>+Q3/12087</f>
        <v>5222.1662116323323</v>
      </c>
      <c r="AA3" s="17"/>
    </row>
    <row r="4" spans="1:27" x14ac:dyDescent="0.25">
      <c r="A4" s="46" t="s">
        <v>9</v>
      </c>
      <c r="B4" s="47" t="s">
        <v>10</v>
      </c>
      <c r="C4" s="2">
        <v>274202</v>
      </c>
      <c r="D4" s="3">
        <v>171533</v>
      </c>
      <c r="F4" s="20"/>
      <c r="G4" s="32"/>
      <c r="H4" s="32"/>
      <c r="I4" s="21">
        <v>70981</v>
      </c>
      <c r="J4" s="19"/>
      <c r="K4" s="13">
        <f>+D4-F4-G4-H4-I4</f>
        <v>100552</v>
      </c>
      <c r="L4" s="21"/>
      <c r="M4" s="21"/>
      <c r="N4" s="9">
        <f>+K4-L4</f>
        <v>100552</v>
      </c>
      <c r="O4" s="21">
        <v>47648</v>
      </c>
      <c r="P4" s="21"/>
      <c r="Q4" s="9">
        <f>+N4-O4</f>
        <v>52904</v>
      </c>
      <c r="R4" s="21">
        <v>47648</v>
      </c>
      <c r="S4" s="9">
        <f t="shared" si="0"/>
        <v>5256</v>
      </c>
      <c r="T4" s="21">
        <v>0</v>
      </c>
      <c r="U4" s="38">
        <f t="shared" ref="U4:U44" si="1">+S4-T4</f>
        <v>5256</v>
      </c>
      <c r="AA4" s="17"/>
    </row>
    <row r="5" spans="1:27" x14ac:dyDescent="0.25">
      <c r="A5" s="46" t="s">
        <v>11</v>
      </c>
      <c r="B5" s="47" t="s">
        <v>12</v>
      </c>
      <c r="C5" s="2">
        <v>1871011</v>
      </c>
      <c r="D5" s="3">
        <v>843056</v>
      </c>
      <c r="F5" s="20"/>
      <c r="G5" s="32"/>
      <c r="H5" s="32"/>
      <c r="I5" s="21">
        <v>18813</v>
      </c>
      <c r="J5" s="19"/>
      <c r="K5" s="13">
        <f>+D5-F5-G5-H5-I5</f>
        <v>824243</v>
      </c>
      <c r="L5" s="21"/>
      <c r="M5" s="21"/>
      <c r="N5" s="9">
        <f>+K5-L5</f>
        <v>824243</v>
      </c>
      <c r="O5" s="21">
        <v>238084</v>
      </c>
      <c r="P5" s="21"/>
      <c r="Q5" s="9">
        <f>+N5-O5</f>
        <v>586159</v>
      </c>
      <c r="R5" s="21"/>
      <c r="S5" s="9">
        <f t="shared" si="0"/>
        <v>586159</v>
      </c>
      <c r="T5" s="21">
        <v>39030</v>
      </c>
      <c r="U5" s="38">
        <f t="shared" si="1"/>
        <v>547129</v>
      </c>
      <c r="AA5" s="17"/>
    </row>
    <row r="6" spans="1:27" x14ac:dyDescent="0.25">
      <c r="A6" s="46" t="s">
        <v>13</v>
      </c>
      <c r="B6" s="47" t="s">
        <v>14</v>
      </c>
      <c r="C6" s="2">
        <v>62157657</v>
      </c>
      <c r="D6" s="3">
        <v>19448045</v>
      </c>
      <c r="F6" s="20"/>
      <c r="G6" s="32"/>
      <c r="H6" s="32"/>
      <c r="I6" s="21">
        <v>2879825</v>
      </c>
      <c r="J6" s="19"/>
      <c r="K6" s="13">
        <f>+D6-F6-G6-H6-I6</f>
        <v>16568220</v>
      </c>
      <c r="L6" s="21">
        <v>2846773</v>
      </c>
      <c r="M6" s="21"/>
      <c r="N6" s="9">
        <f>+K6-L6</f>
        <v>13721447</v>
      </c>
      <c r="O6" s="21">
        <v>2828593</v>
      </c>
      <c r="P6" s="21"/>
      <c r="Q6" s="9">
        <f>+N6-O6</f>
        <v>10892854</v>
      </c>
      <c r="R6" s="21">
        <v>2768256</v>
      </c>
      <c r="S6" s="9">
        <f t="shared" si="0"/>
        <v>8124598</v>
      </c>
      <c r="T6" s="21">
        <v>2808676</v>
      </c>
      <c r="U6" s="38">
        <f t="shared" si="1"/>
        <v>5315922</v>
      </c>
      <c r="AA6" s="17"/>
    </row>
    <row r="7" spans="1:27" x14ac:dyDescent="0.25">
      <c r="A7" s="46" t="s">
        <v>15</v>
      </c>
      <c r="B7" s="47" t="s">
        <v>16</v>
      </c>
      <c r="C7" s="2">
        <v>21284959</v>
      </c>
      <c r="D7" s="3">
        <v>11390680</v>
      </c>
      <c r="F7" s="20"/>
      <c r="G7" s="32"/>
      <c r="H7" s="32"/>
      <c r="I7" s="21">
        <v>1432217</v>
      </c>
      <c r="J7" s="19"/>
      <c r="K7" s="13">
        <f>+D7-F7-G7-H7-I7</f>
        <v>9958463</v>
      </c>
      <c r="L7" s="21">
        <v>1292750</v>
      </c>
      <c r="M7" s="21"/>
      <c r="N7" s="9">
        <f>+K7-L7</f>
        <v>8665713</v>
      </c>
      <c r="O7" s="21">
        <v>1500674</v>
      </c>
      <c r="P7" s="21"/>
      <c r="Q7" s="9">
        <f>+N7-O7</f>
        <v>7165039</v>
      </c>
      <c r="R7" s="21">
        <v>1690519</v>
      </c>
      <c r="S7" s="9">
        <f t="shared" si="0"/>
        <v>5474520</v>
      </c>
      <c r="T7" s="21">
        <v>1563956</v>
      </c>
      <c r="U7" s="38">
        <f t="shared" si="1"/>
        <v>3910564</v>
      </c>
      <c r="AA7" s="17"/>
    </row>
    <row r="8" spans="1:27" x14ac:dyDescent="0.25">
      <c r="A8" s="46" t="s">
        <v>17</v>
      </c>
      <c r="B8" s="47" t="s">
        <v>18</v>
      </c>
      <c r="C8" s="2">
        <v>2111836</v>
      </c>
      <c r="D8" s="3">
        <v>1410059</v>
      </c>
      <c r="F8" s="20"/>
      <c r="G8" s="32"/>
      <c r="H8" s="32"/>
      <c r="I8" s="21">
        <v>427680</v>
      </c>
      <c r="J8" s="19"/>
      <c r="K8" s="13">
        <f>+D8-F8-G8-H8-I8</f>
        <v>982379</v>
      </c>
      <c r="L8" s="21">
        <v>348639</v>
      </c>
      <c r="M8" s="21"/>
      <c r="N8" s="9">
        <f>+K8-L8</f>
        <v>633740</v>
      </c>
      <c r="O8" s="21">
        <v>255954</v>
      </c>
      <c r="P8" s="21"/>
      <c r="Q8" s="9">
        <f>+N8-O8</f>
        <v>377786</v>
      </c>
      <c r="R8" s="21">
        <v>79626</v>
      </c>
      <c r="S8" s="9">
        <f t="shared" si="0"/>
        <v>298160</v>
      </c>
      <c r="T8" s="21">
        <v>132425</v>
      </c>
      <c r="U8" s="38">
        <f t="shared" si="1"/>
        <v>165735</v>
      </c>
      <c r="AA8" s="17"/>
    </row>
    <row r="9" spans="1:27" x14ac:dyDescent="0.25">
      <c r="A9" s="46" t="s">
        <v>19</v>
      </c>
      <c r="B9" s="47" t="s">
        <v>20</v>
      </c>
      <c r="C9" s="2">
        <v>20719132</v>
      </c>
      <c r="D9" s="3">
        <v>1790740</v>
      </c>
      <c r="F9" s="20"/>
      <c r="G9" s="32"/>
      <c r="H9" s="32"/>
      <c r="I9" s="21">
        <v>187338</v>
      </c>
      <c r="J9" s="19"/>
      <c r="K9" s="13">
        <f>+D9-F9-G9-H9-I9</f>
        <v>1603402</v>
      </c>
      <c r="L9" s="21">
        <v>214125</v>
      </c>
      <c r="M9" s="21"/>
      <c r="N9" s="9">
        <f>+K9-L9</f>
        <v>1389277</v>
      </c>
      <c r="O9" s="21">
        <v>215334</v>
      </c>
      <c r="P9" s="21"/>
      <c r="Q9" s="9">
        <f>+N9-O9</f>
        <v>1173943</v>
      </c>
      <c r="R9" s="21">
        <v>104907</v>
      </c>
      <c r="S9" s="9">
        <f t="shared" si="0"/>
        <v>1069036</v>
      </c>
      <c r="T9" s="21">
        <v>115680</v>
      </c>
      <c r="U9" s="38">
        <f t="shared" si="1"/>
        <v>953356</v>
      </c>
      <c r="AA9" s="17"/>
    </row>
    <row r="10" spans="1:27" x14ac:dyDescent="0.25">
      <c r="A10" s="46" t="s">
        <v>21</v>
      </c>
      <c r="B10" s="47" t="s">
        <v>22</v>
      </c>
      <c r="C10" s="2">
        <v>9143206</v>
      </c>
      <c r="D10" s="3">
        <v>5965369</v>
      </c>
      <c r="F10" s="20"/>
      <c r="G10" s="32"/>
      <c r="H10" s="32"/>
      <c r="I10" s="21">
        <v>1075895</v>
      </c>
      <c r="J10" s="19"/>
      <c r="K10" s="13">
        <f>+D10-F10-G10-H10-I10</f>
        <v>4889474</v>
      </c>
      <c r="L10" s="21">
        <v>812339</v>
      </c>
      <c r="M10" s="21"/>
      <c r="N10" s="9">
        <f>+K10-L10</f>
        <v>4077135</v>
      </c>
      <c r="O10" s="21">
        <v>641881</v>
      </c>
      <c r="P10" s="21"/>
      <c r="Q10" s="9">
        <f>+N10-O10</f>
        <v>3435254</v>
      </c>
      <c r="R10" s="21">
        <v>445917</v>
      </c>
      <c r="S10" s="9">
        <f t="shared" si="0"/>
        <v>2989337</v>
      </c>
      <c r="T10" s="21">
        <v>408351</v>
      </c>
      <c r="U10" s="38">
        <f t="shared" si="1"/>
        <v>2580986</v>
      </c>
      <c r="AA10" s="17"/>
    </row>
    <row r="11" spans="1:27" x14ac:dyDescent="0.25">
      <c r="A11" s="46" t="s">
        <v>23</v>
      </c>
      <c r="B11" s="47" t="s">
        <v>24</v>
      </c>
      <c r="C11" s="2">
        <v>56667812</v>
      </c>
      <c r="D11" s="3">
        <v>24335594</v>
      </c>
      <c r="F11" s="20"/>
      <c r="G11" s="32"/>
      <c r="H11" s="32"/>
      <c r="I11" s="21">
        <v>5161928</v>
      </c>
      <c r="J11" s="19"/>
      <c r="K11" s="13">
        <f>+D11-F11-G11-H11-I11</f>
        <v>19173666</v>
      </c>
      <c r="L11" s="21">
        <v>3262854</v>
      </c>
      <c r="M11" s="21"/>
      <c r="N11" s="9">
        <f>+K11-L11</f>
        <v>15910812</v>
      </c>
      <c r="O11" s="21">
        <v>2105898</v>
      </c>
      <c r="P11" s="21"/>
      <c r="Q11" s="9">
        <f>+N11-O11</f>
        <v>13804914</v>
      </c>
      <c r="R11" s="21">
        <v>876113</v>
      </c>
      <c r="S11" s="9">
        <f t="shared" si="0"/>
        <v>12928801</v>
      </c>
      <c r="T11" s="21">
        <v>469038</v>
      </c>
      <c r="U11" s="38">
        <f t="shared" si="1"/>
        <v>12459763</v>
      </c>
      <c r="V11" s="1">
        <v>469038</v>
      </c>
      <c r="W11" s="17"/>
      <c r="AA11" s="17"/>
    </row>
    <row r="12" spans="1:27" x14ac:dyDescent="0.25">
      <c r="A12" s="46" t="s">
        <v>25</v>
      </c>
      <c r="B12" s="47" t="s">
        <v>26</v>
      </c>
      <c r="C12" s="2">
        <v>260567</v>
      </c>
      <c r="D12" s="3">
        <v>166686</v>
      </c>
      <c r="F12" s="20"/>
      <c r="G12" s="32"/>
      <c r="H12" s="32"/>
      <c r="I12" s="21">
        <v>62224</v>
      </c>
      <c r="J12" s="19"/>
      <c r="K12" s="13">
        <f>+D12-F12-G12-H12-I12</f>
        <v>104462</v>
      </c>
      <c r="L12" s="21">
        <v>50517</v>
      </c>
      <c r="M12" s="21"/>
      <c r="N12" s="9">
        <f>+K12-L12</f>
        <v>53945</v>
      </c>
      <c r="O12" s="21">
        <v>41250</v>
      </c>
      <c r="P12" s="21"/>
      <c r="Q12" s="9">
        <f>+N12-O12</f>
        <v>12695</v>
      </c>
      <c r="R12" s="21">
        <v>12695</v>
      </c>
      <c r="S12" s="36">
        <f t="shared" si="0"/>
        <v>0</v>
      </c>
      <c r="T12" s="36">
        <v>0</v>
      </c>
      <c r="U12" s="39">
        <f t="shared" si="1"/>
        <v>0</v>
      </c>
      <c r="W12" s="17"/>
      <c r="AA12" s="17"/>
    </row>
    <row r="13" spans="1:27" x14ac:dyDescent="0.25">
      <c r="A13" s="46" t="s">
        <v>27</v>
      </c>
      <c r="B13" s="47" t="s">
        <v>28</v>
      </c>
      <c r="C13" s="2">
        <v>3660089</v>
      </c>
      <c r="D13" s="3">
        <v>1437439</v>
      </c>
      <c r="F13" s="20"/>
      <c r="G13" s="32"/>
      <c r="H13" s="32"/>
      <c r="I13" s="21">
        <v>268093</v>
      </c>
      <c r="J13" s="19"/>
      <c r="K13" s="13">
        <f>+D13-F13-G13-H13-I13</f>
        <v>1169346</v>
      </c>
      <c r="L13" s="21">
        <v>196791</v>
      </c>
      <c r="M13" s="21"/>
      <c r="N13" s="9">
        <f>+K13-L13</f>
        <v>972555</v>
      </c>
      <c r="O13" s="21">
        <v>162565</v>
      </c>
      <c r="P13" s="21"/>
      <c r="Q13" s="9">
        <f>+N13-O13</f>
        <v>809990</v>
      </c>
      <c r="R13" s="21">
        <v>106951</v>
      </c>
      <c r="S13" s="9">
        <f t="shared" si="0"/>
        <v>703039</v>
      </c>
      <c r="T13" s="21">
        <v>156148</v>
      </c>
      <c r="U13" s="38">
        <f t="shared" si="1"/>
        <v>546891</v>
      </c>
      <c r="AA13" s="17"/>
    </row>
    <row r="14" spans="1:27" x14ac:dyDescent="0.25">
      <c r="A14" s="46" t="s">
        <v>29</v>
      </c>
      <c r="B14" s="47" t="s">
        <v>30</v>
      </c>
      <c r="C14" s="2">
        <v>91497807</v>
      </c>
      <c r="D14" s="3">
        <v>61332435</v>
      </c>
      <c r="F14" s="20"/>
      <c r="G14" s="32"/>
      <c r="H14" s="32"/>
      <c r="I14" s="21">
        <v>7692633</v>
      </c>
      <c r="J14" s="19"/>
      <c r="K14" s="13">
        <f>+D14-F14-G14-H14-I14</f>
        <v>53639802</v>
      </c>
      <c r="L14" s="21">
        <v>7303270</v>
      </c>
      <c r="M14" s="21"/>
      <c r="N14" s="9">
        <f>+K14-L14</f>
        <v>46336532</v>
      </c>
      <c r="O14" s="21">
        <v>8285611</v>
      </c>
      <c r="P14" s="21"/>
      <c r="Q14" s="9">
        <f>+N14-O14</f>
        <v>38050921</v>
      </c>
      <c r="R14" s="21">
        <v>5589614</v>
      </c>
      <c r="S14" s="9">
        <f t="shared" si="0"/>
        <v>32461307</v>
      </c>
      <c r="T14" s="21">
        <v>4986523</v>
      </c>
      <c r="U14" s="38">
        <f t="shared" si="1"/>
        <v>27474784</v>
      </c>
      <c r="AA14" s="17"/>
    </row>
    <row r="15" spans="1:27" x14ac:dyDescent="0.25">
      <c r="A15" s="46" t="s">
        <v>31</v>
      </c>
      <c r="B15" s="47" t="s">
        <v>32</v>
      </c>
      <c r="C15" s="2">
        <v>936714</v>
      </c>
      <c r="D15" s="3">
        <v>612450</v>
      </c>
      <c r="F15" s="20"/>
      <c r="G15" s="32"/>
      <c r="H15" s="32"/>
      <c r="I15" s="21">
        <v>395428</v>
      </c>
      <c r="J15" s="19"/>
      <c r="K15" s="13">
        <f>+D15-F15-G15-H15-I15</f>
        <v>217022</v>
      </c>
      <c r="L15" s="24">
        <v>217022</v>
      </c>
      <c r="M15" s="24"/>
      <c r="N15" s="9">
        <f>+K15-L15</f>
        <v>0</v>
      </c>
      <c r="O15" s="21"/>
      <c r="P15" s="21"/>
      <c r="Q15" s="9">
        <f>+N15-O15</f>
        <v>0</v>
      </c>
      <c r="R15" s="21"/>
      <c r="S15" s="36">
        <f>+Q15-R15</f>
        <v>0</v>
      </c>
      <c r="T15" s="36">
        <v>0</v>
      </c>
      <c r="U15" s="39">
        <f t="shared" si="1"/>
        <v>0</v>
      </c>
      <c r="AA15" s="17"/>
    </row>
    <row r="16" spans="1:27" x14ac:dyDescent="0.25">
      <c r="A16" s="46" t="s">
        <v>33</v>
      </c>
      <c r="B16" s="47" t="s">
        <v>34</v>
      </c>
      <c r="C16" s="2">
        <v>147370</v>
      </c>
      <c r="D16" s="3">
        <v>77420</v>
      </c>
      <c r="F16" s="20"/>
      <c r="G16" s="32"/>
      <c r="H16" s="32"/>
      <c r="I16" s="21">
        <v>12439</v>
      </c>
      <c r="J16" s="19"/>
      <c r="K16" s="13">
        <f>+D16-F16-G16-H16-I16</f>
        <v>64981</v>
      </c>
      <c r="L16" s="21">
        <v>12903</v>
      </c>
      <c r="M16" s="21"/>
      <c r="N16" s="9">
        <f>+K16-L16</f>
        <v>52078</v>
      </c>
      <c r="O16" s="21">
        <v>12903</v>
      </c>
      <c r="P16" s="21"/>
      <c r="Q16" s="9">
        <f>+N16-O16</f>
        <v>39175</v>
      </c>
      <c r="R16" s="21">
        <v>12903</v>
      </c>
      <c r="S16" s="9">
        <f t="shared" si="0"/>
        <v>26272</v>
      </c>
      <c r="T16" s="21">
        <v>12903</v>
      </c>
      <c r="U16" s="38">
        <f t="shared" si="1"/>
        <v>13369</v>
      </c>
      <c r="W16" s="17"/>
      <c r="AA16" s="17"/>
    </row>
    <row r="17" spans="1:27" x14ac:dyDescent="0.25">
      <c r="A17" s="46" t="s">
        <v>35</v>
      </c>
      <c r="B17" s="47" t="s">
        <v>36</v>
      </c>
      <c r="C17" s="2">
        <v>70060113</v>
      </c>
      <c r="D17" s="3">
        <v>51249025</v>
      </c>
      <c r="F17" s="20"/>
      <c r="G17" s="32"/>
      <c r="H17" s="32"/>
      <c r="I17" s="21">
        <v>6574726</v>
      </c>
      <c r="J17" s="19"/>
      <c r="K17" s="13">
        <f>+D17-F17-G17-H17-I17</f>
        <v>44674299</v>
      </c>
      <c r="L17" s="21">
        <v>5082351</v>
      </c>
      <c r="M17" s="21"/>
      <c r="N17" s="9">
        <f>+K17-L17</f>
        <v>39591948</v>
      </c>
      <c r="O17" s="21">
        <v>5567568</v>
      </c>
      <c r="P17" s="21"/>
      <c r="Q17" s="9">
        <f>+N17-O17</f>
        <v>34024380</v>
      </c>
      <c r="R17" s="21">
        <v>4460124</v>
      </c>
      <c r="S17" s="9">
        <f t="shared" si="0"/>
        <v>29564256</v>
      </c>
      <c r="T17" s="21">
        <v>4294233</v>
      </c>
      <c r="U17" s="38">
        <f t="shared" si="1"/>
        <v>25270023</v>
      </c>
      <c r="AA17" s="17"/>
    </row>
    <row r="18" spans="1:27" x14ac:dyDescent="0.25">
      <c r="A18" s="46" t="s">
        <v>37</v>
      </c>
      <c r="B18" s="47" t="s">
        <v>38</v>
      </c>
      <c r="C18" s="2">
        <v>74166083</v>
      </c>
      <c r="D18" s="3">
        <v>48531647</v>
      </c>
      <c r="F18" s="20"/>
      <c r="G18" s="32"/>
      <c r="H18" s="32"/>
      <c r="I18" s="21">
        <v>3698484</v>
      </c>
      <c r="J18" s="19"/>
      <c r="K18" s="13">
        <f>+D18-F18-G18-H18-I18</f>
        <v>44833163</v>
      </c>
      <c r="L18" s="21">
        <v>2609528</v>
      </c>
      <c r="M18" s="21"/>
      <c r="N18" s="9">
        <f>+K18-L18</f>
        <v>42223635</v>
      </c>
      <c r="O18" s="21">
        <v>2831180</v>
      </c>
      <c r="P18" s="21"/>
      <c r="Q18" s="9">
        <f>+N18-O18</f>
        <v>39392455</v>
      </c>
      <c r="R18" s="21">
        <v>5915600</v>
      </c>
      <c r="S18" s="9">
        <f t="shared" si="0"/>
        <v>33476855</v>
      </c>
      <c r="T18" s="21">
        <v>1992801</v>
      </c>
      <c r="U18" s="38">
        <f t="shared" si="1"/>
        <v>31484054</v>
      </c>
      <c r="W18" s="17"/>
      <c r="AA18" s="17"/>
    </row>
    <row r="19" spans="1:27" x14ac:dyDescent="0.25">
      <c r="A19" s="46" t="s">
        <v>39</v>
      </c>
      <c r="B19" s="47" t="s">
        <v>40</v>
      </c>
      <c r="C19" s="2">
        <v>7734090</v>
      </c>
      <c r="D19" s="3">
        <v>4737104</v>
      </c>
      <c r="F19" s="20"/>
      <c r="G19" s="32"/>
      <c r="H19" s="32"/>
      <c r="I19" s="21">
        <v>2807793</v>
      </c>
      <c r="J19" s="19"/>
      <c r="K19" s="13">
        <f>+D19-F19-G19-H19-I19</f>
        <v>1929311</v>
      </c>
      <c r="L19" s="21">
        <v>1116115</v>
      </c>
      <c r="M19" s="21"/>
      <c r="N19" s="9">
        <f>+K19-L19</f>
        <v>813196</v>
      </c>
      <c r="O19" s="21">
        <v>765229</v>
      </c>
      <c r="P19" s="21"/>
      <c r="Q19" s="9">
        <f>+N19-O19</f>
        <v>47967</v>
      </c>
      <c r="R19" s="21">
        <v>47967</v>
      </c>
      <c r="S19" s="36">
        <f t="shared" si="0"/>
        <v>0</v>
      </c>
      <c r="T19" s="36">
        <v>0</v>
      </c>
      <c r="U19" s="39">
        <f t="shared" si="1"/>
        <v>0</v>
      </c>
      <c r="AA19" s="17"/>
    </row>
    <row r="20" spans="1:27" x14ac:dyDescent="0.25">
      <c r="A20" s="46" t="s">
        <v>41</v>
      </c>
      <c r="B20" s="47" t="s">
        <v>42</v>
      </c>
      <c r="C20" s="2">
        <v>19564619</v>
      </c>
      <c r="D20" s="3">
        <v>10683545</v>
      </c>
      <c r="F20" s="20"/>
      <c r="G20" s="32"/>
      <c r="H20" s="32"/>
      <c r="I20" s="21">
        <v>1584466</v>
      </c>
      <c r="J20" s="19"/>
      <c r="K20" s="13">
        <f>+D20-F20-G20-H20-I20</f>
        <v>9099079</v>
      </c>
      <c r="L20" s="21">
        <v>811592</v>
      </c>
      <c r="M20" s="21"/>
      <c r="N20" s="9">
        <f>+K20-L20</f>
        <v>8287487</v>
      </c>
      <c r="O20" s="21">
        <v>708148</v>
      </c>
      <c r="P20" s="21"/>
      <c r="Q20" s="9">
        <f>+N20-O20</f>
        <v>7579339</v>
      </c>
      <c r="R20" s="21">
        <v>547134</v>
      </c>
      <c r="S20" s="9">
        <f t="shared" si="0"/>
        <v>7032205</v>
      </c>
      <c r="T20" s="21">
        <v>351264</v>
      </c>
      <c r="U20" s="38">
        <f t="shared" si="1"/>
        <v>6680941</v>
      </c>
      <c r="AA20" s="17"/>
    </row>
    <row r="21" spans="1:27" x14ac:dyDescent="0.25">
      <c r="A21" s="46" t="s">
        <v>43</v>
      </c>
      <c r="B21" s="47" t="s">
        <v>44</v>
      </c>
      <c r="C21" s="2">
        <v>9581606</v>
      </c>
      <c r="D21" s="3">
        <v>6533011</v>
      </c>
      <c r="F21" s="20"/>
      <c r="G21" s="32"/>
      <c r="H21" s="32"/>
      <c r="I21" s="21">
        <v>882438</v>
      </c>
      <c r="J21" s="19"/>
      <c r="K21" s="13">
        <f>+D21-F21-G21-H21-I21</f>
        <v>5650573</v>
      </c>
      <c r="L21" s="21">
        <v>968387</v>
      </c>
      <c r="M21" s="21"/>
      <c r="N21" s="9">
        <f>+K21-L21</f>
        <v>4682186</v>
      </c>
      <c r="O21" s="21">
        <v>809397</v>
      </c>
      <c r="P21" s="21"/>
      <c r="Q21" s="9">
        <f>+N21-O21</f>
        <v>3872789</v>
      </c>
      <c r="R21" s="21">
        <v>578138</v>
      </c>
      <c r="S21" s="9">
        <f t="shared" si="0"/>
        <v>3294651</v>
      </c>
      <c r="T21" s="21">
        <v>457694</v>
      </c>
      <c r="U21" s="38">
        <f t="shared" si="1"/>
        <v>2836957</v>
      </c>
      <c r="AA21" s="17"/>
    </row>
    <row r="22" spans="1:27" x14ac:dyDescent="0.25">
      <c r="A22" s="46" t="s">
        <v>45</v>
      </c>
      <c r="B22" s="47" t="s">
        <v>46</v>
      </c>
      <c r="C22" s="2">
        <v>23440131</v>
      </c>
      <c r="D22" s="3">
        <v>9982204</v>
      </c>
      <c r="F22" s="20"/>
      <c r="G22" s="32"/>
      <c r="H22" s="32"/>
      <c r="I22" s="21">
        <v>3104154</v>
      </c>
      <c r="J22" s="19"/>
      <c r="K22" s="13">
        <f>+D22-F22-G22-H22-I22</f>
        <v>6878050</v>
      </c>
      <c r="L22" s="21">
        <v>1386746</v>
      </c>
      <c r="M22" s="21"/>
      <c r="N22" s="9">
        <f>+K22-L22</f>
        <v>5491304</v>
      </c>
      <c r="O22" s="21">
        <v>1373899</v>
      </c>
      <c r="P22" s="21"/>
      <c r="Q22" s="9">
        <f>+N22-O22</f>
        <v>4117405</v>
      </c>
      <c r="R22" s="21">
        <v>1279446</v>
      </c>
      <c r="S22" s="9">
        <f t="shared" si="0"/>
        <v>2837959</v>
      </c>
      <c r="T22" s="21">
        <v>822243</v>
      </c>
      <c r="U22" s="38">
        <f t="shared" si="1"/>
        <v>2015716</v>
      </c>
      <c r="AA22" s="17"/>
    </row>
    <row r="23" spans="1:27" x14ac:dyDescent="0.25">
      <c r="A23" s="46" t="s">
        <v>47</v>
      </c>
      <c r="B23" s="47" t="s">
        <v>48</v>
      </c>
      <c r="C23" s="2">
        <v>1852011</v>
      </c>
      <c r="D23" s="3">
        <v>1148411</v>
      </c>
      <c r="F23" s="20"/>
      <c r="G23" s="32"/>
      <c r="H23" s="32"/>
      <c r="I23" s="21">
        <v>143885</v>
      </c>
      <c r="J23" s="19"/>
      <c r="K23" s="13">
        <f>+D23-F23-G23-H23-I23</f>
        <v>1004526</v>
      </c>
      <c r="L23" s="21">
        <v>105360</v>
      </c>
      <c r="M23" s="21"/>
      <c r="N23" s="9">
        <f>+K23-L23</f>
        <v>899166</v>
      </c>
      <c r="O23" s="21">
        <v>93068</v>
      </c>
      <c r="P23" s="21"/>
      <c r="Q23" s="9">
        <f>+N23-O23</f>
        <v>806098</v>
      </c>
      <c r="R23" s="21">
        <v>71996</v>
      </c>
      <c r="S23" s="9">
        <f t="shared" si="0"/>
        <v>734102</v>
      </c>
      <c r="T23" s="21">
        <v>59704</v>
      </c>
      <c r="U23" s="38">
        <f t="shared" si="1"/>
        <v>674398</v>
      </c>
      <c r="AA23" s="17"/>
    </row>
    <row r="24" spans="1:27" x14ac:dyDescent="0.25">
      <c r="A24" s="46" t="s">
        <v>49</v>
      </c>
      <c r="B24" s="47" t="s">
        <v>50</v>
      </c>
      <c r="C24" s="2">
        <v>10116969</v>
      </c>
      <c r="D24" s="3">
        <v>6440278</v>
      </c>
      <c r="F24" s="20"/>
      <c r="G24" s="32"/>
      <c r="H24" s="32"/>
      <c r="I24" s="21">
        <v>1000812</v>
      </c>
      <c r="J24" s="19"/>
      <c r="K24" s="13">
        <f>+D24-F24-G24-H24-I24</f>
        <v>5439466</v>
      </c>
      <c r="L24" s="21">
        <v>818233</v>
      </c>
      <c r="M24" s="21"/>
      <c r="N24" s="9">
        <f>+K24-L24</f>
        <v>4621233</v>
      </c>
      <c r="O24" s="21">
        <v>756647</v>
      </c>
      <c r="P24" s="21"/>
      <c r="Q24" s="9">
        <f>+N24-O24</f>
        <v>3864586</v>
      </c>
      <c r="R24" s="21">
        <v>624673</v>
      </c>
      <c r="S24" s="9">
        <f t="shared" si="0"/>
        <v>3239913</v>
      </c>
      <c r="T24" s="21">
        <v>475104</v>
      </c>
      <c r="U24" s="38">
        <f t="shared" si="1"/>
        <v>2764809</v>
      </c>
      <c r="AA24" s="17"/>
    </row>
    <row r="25" spans="1:27" x14ac:dyDescent="0.25">
      <c r="A25" s="46" t="s">
        <v>51</v>
      </c>
      <c r="B25" s="47" t="s">
        <v>52</v>
      </c>
      <c r="C25" s="2">
        <v>1853784</v>
      </c>
      <c r="D25" s="3">
        <v>1265934</v>
      </c>
      <c r="F25" s="20"/>
      <c r="G25" s="32"/>
      <c r="H25" s="32"/>
      <c r="I25" s="21">
        <v>124810</v>
      </c>
      <c r="J25" s="19"/>
      <c r="K25" s="13">
        <f>+D25-F25-G25-H25-I25</f>
        <v>1141124</v>
      </c>
      <c r="L25" s="21">
        <v>35965</v>
      </c>
      <c r="M25" s="21"/>
      <c r="N25" s="9">
        <f>+K25-L25</f>
        <v>1105159</v>
      </c>
      <c r="O25" s="21">
        <v>86315</v>
      </c>
      <c r="P25" s="21"/>
      <c r="Q25" s="9">
        <f>+N25-O25</f>
        <v>1018844</v>
      </c>
      <c r="R25" s="21">
        <v>40760</v>
      </c>
      <c r="S25" s="9">
        <f t="shared" si="0"/>
        <v>978084</v>
      </c>
      <c r="T25" s="21">
        <v>26374</v>
      </c>
      <c r="U25" s="38">
        <f t="shared" si="1"/>
        <v>951710</v>
      </c>
      <c r="AA25" s="17"/>
    </row>
    <row r="26" spans="1:27" x14ac:dyDescent="0.25">
      <c r="A26" s="46" t="s">
        <v>53</v>
      </c>
      <c r="B26" s="47" t="s">
        <v>54</v>
      </c>
      <c r="C26" s="2">
        <v>8746910</v>
      </c>
      <c r="D26" s="3">
        <v>1234724</v>
      </c>
      <c r="F26" s="20"/>
      <c r="G26" s="32"/>
      <c r="H26" s="32"/>
      <c r="I26" s="21">
        <v>165990</v>
      </c>
      <c r="J26" s="19"/>
      <c r="K26" s="13">
        <f>+D26-F26-G26-H26-I26</f>
        <v>1068734</v>
      </c>
      <c r="L26" s="21">
        <v>127395</v>
      </c>
      <c r="M26" s="21"/>
      <c r="N26" s="9">
        <f>+K26-L26</f>
        <v>941339</v>
      </c>
      <c r="O26" s="21">
        <v>124594</v>
      </c>
      <c r="P26" s="21"/>
      <c r="Q26" s="9">
        <f>+N26-O26</f>
        <v>816745</v>
      </c>
      <c r="R26" s="21">
        <v>99396</v>
      </c>
      <c r="S26" s="9">
        <f t="shared" si="0"/>
        <v>717349</v>
      </c>
      <c r="T26" s="21">
        <v>95196</v>
      </c>
      <c r="U26" s="38">
        <f t="shared" si="1"/>
        <v>622153</v>
      </c>
      <c r="AA26" s="17"/>
    </row>
    <row r="27" spans="1:27" x14ac:dyDescent="0.25">
      <c r="A27" s="46" t="s">
        <v>55</v>
      </c>
      <c r="B27" s="47" t="s">
        <v>56</v>
      </c>
      <c r="C27" s="2">
        <v>2588093</v>
      </c>
      <c r="D27" s="3">
        <v>1791545</v>
      </c>
      <c r="F27" s="20"/>
      <c r="G27" s="32"/>
      <c r="H27" s="32"/>
      <c r="I27" s="21">
        <v>253301</v>
      </c>
      <c r="J27" s="19"/>
      <c r="K27" s="13">
        <f>+D27-F27-G27-H27-I27</f>
        <v>1538244</v>
      </c>
      <c r="L27" s="21">
        <v>119438</v>
      </c>
      <c r="M27" s="21"/>
      <c r="N27" s="9">
        <f>+K27-L27</f>
        <v>1418806</v>
      </c>
      <c r="O27" s="21">
        <v>163233</v>
      </c>
      <c r="P27" s="21"/>
      <c r="Q27" s="9">
        <f>+N27-O27</f>
        <v>1255573</v>
      </c>
      <c r="R27" s="21">
        <v>111476</v>
      </c>
      <c r="S27" s="9">
        <f t="shared" si="0"/>
        <v>1144097</v>
      </c>
      <c r="T27" s="21">
        <v>95550</v>
      </c>
      <c r="U27" s="38">
        <f t="shared" si="1"/>
        <v>1048547</v>
      </c>
      <c r="AA27" s="17"/>
    </row>
    <row r="28" spans="1:27" x14ac:dyDescent="0.25">
      <c r="A28" s="46" t="s">
        <v>57</v>
      </c>
      <c r="B28" s="47" t="s">
        <v>58</v>
      </c>
      <c r="C28" s="2">
        <v>6676474</v>
      </c>
      <c r="D28" s="3">
        <v>3525270</v>
      </c>
      <c r="F28" s="20"/>
      <c r="G28" s="32"/>
      <c r="H28" s="32"/>
      <c r="I28" s="21">
        <v>531950</v>
      </c>
      <c r="J28" s="19"/>
      <c r="K28" s="13">
        <f>+D28-F28-G28-H28-I28</f>
        <v>2993320</v>
      </c>
      <c r="L28" s="21">
        <v>333468</v>
      </c>
      <c r="M28" s="21"/>
      <c r="N28" s="9">
        <f>+K28-L28</f>
        <v>2659852</v>
      </c>
      <c r="O28" s="21">
        <v>373166</v>
      </c>
      <c r="P28" s="21"/>
      <c r="Q28" s="9">
        <f>+N28-O28</f>
        <v>2286686</v>
      </c>
      <c r="R28" s="21">
        <v>289800</v>
      </c>
      <c r="S28" s="9">
        <f t="shared" si="0"/>
        <v>1996886</v>
      </c>
      <c r="T28" s="21">
        <v>246131</v>
      </c>
      <c r="U28" s="38">
        <f t="shared" si="1"/>
        <v>1750755</v>
      </c>
      <c r="AA28" s="17"/>
    </row>
    <row r="29" spans="1:27" x14ac:dyDescent="0.25">
      <c r="A29" s="46" t="s">
        <v>59</v>
      </c>
      <c r="B29" s="47" t="s">
        <v>60</v>
      </c>
      <c r="C29" s="2">
        <v>12277289</v>
      </c>
      <c r="D29" s="3">
        <v>7511294</v>
      </c>
      <c r="F29" s="20"/>
      <c r="G29" s="32"/>
      <c r="H29" s="32"/>
      <c r="I29" s="21">
        <v>1351656</v>
      </c>
      <c r="J29" s="19"/>
      <c r="K29" s="13">
        <f>+D29-F29-G29-H29-I29</f>
        <v>6159638</v>
      </c>
      <c r="L29" s="21">
        <v>1239683</v>
      </c>
      <c r="M29" s="21"/>
      <c r="N29" s="9">
        <f>+K29-L29</f>
        <v>4919955</v>
      </c>
      <c r="O29" s="21">
        <v>1108537</v>
      </c>
      <c r="P29" s="21"/>
      <c r="Q29" s="9">
        <f>+N29-O29</f>
        <v>3811418</v>
      </c>
      <c r="R29" s="21">
        <v>783293</v>
      </c>
      <c r="S29" s="9">
        <f t="shared" si="0"/>
        <v>3028125</v>
      </c>
      <c r="T29" s="21">
        <v>590975</v>
      </c>
      <c r="U29" s="38">
        <f t="shared" si="1"/>
        <v>2437150</v>
      </c>
      <c r="AA29" s="17"/>
    </row>
    <row r="30" spans="1:27" x14ac:dyDescent="0.25">
      <c r="A30" s="46" t="s">
        <v>61</v>
      </c>
      <c r="B30" s="47" t="s">
        <v>62</v>
      </c>
      <c r="C30" s="2">
        <v>44005531</v>
      </c>
      <c r="D30" s="3">
        <v>29162385</v>
      </c>
      <c r="F30" s="20"/>
      <c r="G30" s="32"/>
      <c r="H30" s="32"/>
      <c r="I30" s="21">
        <v>4098397</v>
      </c>
      <c r="J30" s="19"/>
      <c r="K30" s="13">
        <f>+D30-F30-G30-H30-I30</f>
        <v>25063988</v>
      </c>
      <c r="L30" s="21">
        <v>3284471</v>
      </c>
      <c r="M30" s="21"/>
      <c r="N30" s="9">
        <f>+K30-L30</f>
        <v>21779517</v>
      </c>
      <c r="O30" s="21">
        <v>3345201</v>
      </c>
      <c r="P30" s="21"/>
      <c r="Q30" s="9">
        <f>+N30-O30</f>
        <v>18434316</v>
      </c>
      <c r="R30" s="21">
        <v>2426190</v>
      </c>
      <c r="S30" s="9">
        <f t="shared" si="0"/>
        <v>16008126</v>
      </c>
      <c r="T30" s="21">
        <v>2025032</v>
      </c>
      <c r="U30" s="38">
        <f t="shared" si="1"/>
        <v>13983094</v>
      </c>
      <c r="AA30" s="17"/>
    </row>
    <row r="31" spans="1:27" x14ac:dyDescent="0.25">
      <c r="A31" s="46" t="s">
        <v>63</v>
      </c>
      <c r="B31" s="47" t="s">
        <v>64</v>
      </c>
      <c r="C31" s="2">
        <v>66528291</v>
      </c>
      <c r="D31" s="3">
        <v>37560362</v>
      </c>
      <c r="F31" s="20"/>
      <c r="G31" s="32"/>
      <c r="H31" s="32"/>
      <c r="I31" s="21">
        <v>4495330</v>
      </c>
      <c r="J31" s="19"/>
      <c r="K31" s="13">
        <f>+D31-F31-G31-H31-I31</f>
        <v>33065032</v>
      </c>
      <c r="L31" s="21">
        <v>4873985</v>
      </c>
      <c r="M31" s="21"/>
      <c r="N31" s="9">
        <f>+K31-L31</f>
        <v>28191047</v>
      </c>
      <c r="O31" s="21">
        <v>4556346</v>
      </c>
      <c r="P31" s="21"/>
      <c r="Q31" s="9">
        <f>+N31-O31</f>
        <v>23634701</v>
      </c>
      <c r="R31" s="21">
        <v>2644463</v>
      </c>
      <c r="S31" s="9">
        <f t="shared" si="0"/>
        <v>20990238</v>
      </c>
      <c r="T31" s="21">
        <v>2324516</v>
      </c>
      <c r="U31" s="38">
        <f t="shared" si="1"/>
        <v>18665722</v>
      </c>
      <c r="W31" s="17"/>
      <c r="AA31" s="17"/>
    </row>
    <row r="32" spans="1:27" x14ac:dyDescent="0.25">
      <c r="A32" s="46" t="s">
        <v>65</v>
      </c>
      <c r="B32" s="47" t="s">
        <v>66</v>
      </c>
      <c r="C32" s="2">
        <v>50186452</v>
      </c>
      <c r="D32" s="3">
        <v>22706588</v>
      </c>
      <c r="F32" s="20"/>
      <c r="G32" s="32"/>
      <c r="H32" s="32"/>
      <c r="I32" s="21">
        <v>1444071</v>
      </c>
      <c r="J32" s="19"/>
      <c r="K32" s="13">
        <f>+D32-F32-G32-H32-I32</f>
        <v>21262517</v>
      </c>
      <c r="L32" s="21">
        <v>1630917</v>
      </c>
      <c r="M32" s="21"/>
      <c r="N32" s="9">
        <f>+K32-L32</f>
        <v>19631600</v>
      </c>
      <c r="O32" s="21">
        <v>3174546</v>
      </c>
      <c r="P32" s="21"/>
      <c r="Q32" s="9">
        <f>+N32-O32</f>
        <v>16457054</v>
      </c>
      <c r="R32" s="21">
        <v>911852</v>
      </c>
      <c r="S32" s="9">
        <f t="shared" si="0"/>
        <v>15545202</v>
      </c>
      <c r="T32" s="21">
        <v>2474596</v>
      </c>
      <c r="U32" s="38">
        <f t="shared" si="1"/>
        <v>13070606</v>
      </c>
      <c r="AA32" s="17"/>
    </row>
    <row r="33" spans="1:27" x14ac:dyDescent="0.25">
      <c r="A33" s="46" t="s">
        <v>67</v>
      </c>
      <c r="B33" s="47" t="s">
        <v>68</v>
      </c>
      <c r="C33" s="2">
        <v>1116707</v>
      </c>
      <c r="D33" s="3">
        <v>257974</v>
      </c>
      <c r="F33" s="20"/>
      <c r="G33" s="32"/>
      <c r="H33" s="32"/>
      <c r="I33" s="21">
        <v>41448</v>
      </c>
      <c r="J33" s="19"/>
      <c r="K33" s="13">
        <f>+D33-F33-G33-H33-I33</f>
        <v>216526</v>
      </c>
      <c r="L33" s="24">
        <v>148745</v>
      </c>
      <c r="M33" s="24"/>
      <c r="N33" s="9">
        <f>+K33-L33</f>
        <v>67781</v>
      </c>
      <c r="O33" s="21"/>
      <c r="P33" s="21"/>
      <c r="Q33" s="9">
        <f>+N33-O33</f>
        <v>67781</v>
      </c>
      <c r="R33" s="21"/>
      <c r="S33" s="9">
        <f t="shared" si="0"/>
        <v>67781</v>
      </c>
      <c r="T33" s="21">
        <v>0</v>
      </c>
      <c r="U33" s="38">
        <f t="shared" si="1"/>
        <v>67781</v>
      </c>
      <c r="AA33" s="17"/>
    </row>
    <row r="34" spans="1:27" x14ac:dyDescent="0.25">
      <c r="A34" s="46" t="s">
        <v>69</v>
      </c>
      <c r="B34" s="47" t="s">
        <v>70</v>
      </c>
      <c r="C34" s="2">
        <v>1394070</v>
      </c>
      <c r="D34" s="3">
        <v>712040</v>
      </c>
      <c r="F34" s="20"/>
      <c r="G34" s="32"/>
      <c r="H34" s="32"/>
      <c r="I34" s="21">
        <v>32113</v>
      </c>
      <c r="J34" s="19"/>
      <c r="K34" s="13">
        <f>+D34-F34-G34-H34-I34</f>
        <v>679927</v>
      </c>
      <c r="L34" s="21">
        <v>22902</v>
      </c>
      <c r="M34" s="21"/>
      <c r="N34" s="9">
        <f>+K34-L34</f>
        <v>657025</v>
      </c>
      <c r="O34" s="21">
        <v>24984</v>
      </c>
      <c r="P34" s="21"/>
      <c r="Q34" s="9">
        <f>+N34-O34</f>
        <v>632041</v>
      </c>
      <c r="R34" s="21">
        <v>12492</v>
      </c>
      <c r="S34" s="9">
        <f t="shared" si="0"/>
        <v>619549</v>
      </c>
      <c r="T34" s="21">
        <v>41640</v>
      </c>
      <c r="U34" s="38">
        <f t="shared" si="1"/>
        <v>577909</v>
      </c>
      <c r="AA34" s="17"/>
    </row>
    <row r="35" spans="1:27" x14ac:dyDescent="0.25">
      <c r="A35" s="46" t="s">
        <v>71</v>
      </c>
      <c r="B35" s="47" t="s">
        <v>72</v>
      </c>
      <c r="C35" s="2">
        <v>4227177</v>
      </c>
      <c r="D35" s="3">
        <v>3555356</v>
      </c>
      <c r="F35" s="20"/>
      <c r="G35" s="32"/>
      <c r="H35" s="32"/>
      <c r="I35" s="21">
        <v>309415</v>
      </c>
      <c r="J35" s="19"/>
      <c r="K35" s="13">
        <f>+D35-F35-G35-H35-I35</f>
        <v>3245941</v>
      </c>
      <c r="L35" s="21">
        <v>98760</v>
      </c>
      <c r="M35" s="21"/>
      <c r="N35" s="9">
        <f>+K35-L35</f>
        <v>3147181</v>
      </c>
      <c r="O35" s="21">
        <v>493800</v>
      </c>
      <c r="P35" s="21"/>
      <c r="Q35" s="9">
        <f>+N35-O35</f>
        <v>2653381</v>
      </c>
      <c r="R35" s="21">
        <v>320970</v>
      </c>
      <c r="S35" s="9">
        <f t="shared" si="0"/>
        <v>2332411</v>
      </c>
      <c r="T35" s="21">
        <v>1741177</v>
      </c>
      <c r="U35" s="38">
        <f t="shared" si="1"/>
        <v>591234</v>
      </c>
      <c r="AA35" s="17"/>
    </row>
    <row r="36" spans="1:27" x14ac:dyDescent="0.25">
      <c r="A36" s="46" t="s">
        <v>73</v>
      </c>
      <c r="B36" s="47" t="s">
        <v>74</v>
      </c>
      <c r="C36" s="2">
        <v>353108</v>
      </c>
      <c r="D36" s="3">
        <v>187546</v>
      </c>
      <c r="F36" s="20"/>
      <c r="G36" s="32"/>
      <c r="H36" s="32"/>
      <c r="I36" s="21"/>
      <c r="J36" s="19"/>
      <c r="K36" s="13">
        <f>+D36-F36-G36-H36-I36</f>
        <v>187546</v>
      </c>
      <c r="L36" s="21"/>
      <c r="M36" s="21"/>
      <c r="N36" s="9">
        <f>+K36-L36</f>
        <v>187546</v>
      </c>
      <c r="O36" s="21">
        <v>3126</v>
      </c>
      <c r="P36" s="21"/>
      <c r="Q36" s="9">
        <f>+N36-O36</f>
        <v>184420</v>
      </c>
      <c r="R36" s="21"/>
      <c r="S36" s="9">
        <f t="shared" si="0"/>
        <v>184420</v>
      </c>
      <c r="T36" s="21">
        <v>18755</v>
      </c>
      <c r="U36" s="38">
        <f t="shared" si="1"/>
        <v>165665</v>
      </c>
      <c r="AA36" s="17"/>
    </row>
    <row r="37" spans="1:27" x14ac:dyDescent="0.25">
      <c r="A37" s="46" t="s">
        <v>75</v>
      </c>
      <c r="B37" s="47" t="s">
        <v>76</v>
      </c>
      <c r="C37" s="2">
        <v>2684426</v>
      </c>
      <c r="D37" s="3">
        <v>2551337</v>
      </c>
      <c r="F37" s="20"/>
      <c r="G37" s="32"/>
      <c r="H37" s="32"/>
      <c r="I37" s="21"/>
      <c r="J37" s="19"/>
      <c r="K37" s="13">
        <f>+D37-F37-G37-H37-I37</f>
        <v>2551337</v>
      </c>
      <c r="L37" s="21"/>
      <c r="M37" s="21"/>
      <c r="N37" s="9">
        <f>+K37-L37</f>
        <v>2551337</v>
      </c>
      <c r="O37" s="21">
        <v>28348</v>
      </c>
      <c r="P37" s="21"/>
      <c r="Q37" s="9">
        <f>+N37-O37</f>
        <v>2522989</v>
      </c>
      <c r="R37" s="21"/>
      <c r="S37" s="9">
        <f t="shared" si="0"/>
        <v>2522989</v>
      </c>
      <c r="T37" s="21">
        <v>0</v>
      </c>
      <c r="U37" s="38">
        <f t="shared" si="1"/>
        <v>2522989</v>
      </c>
      <c r="AA37" s="17"/>
    </row>
    <row r="38" spans="1:27" x14ac:dyDescent="0.25">
      <c r="A38" s="46" t="s">
        <v>77</v>
      </c>
      <c r="B38" s="47" t="s">
        <v>78</v>
      </c>
      <c r="C38" s="2">
        <v>5214596</v>
      </c>
      <c r="D38" s="3">
        <v>2906076</v>
      </c>
      <c r="F38" s="20"/>
      <c r="G38" s="32"/>
      <c r="H38" s="32"/>
      <c r="I38" s="21">
        <v>492234</v>
      </c>
      <c r="J38" s="19"/>
      <c r="K38" s="13">
        <f>+D38-F38-G38-H38-I38</f>
        <v>2413842</v>
      </c>
      <c r="L38" s="21">
        <v>256054</v>
      </c>
      <c r="M38" s="21"/>
      <c r="N38" s="9">
        <f>+K38-L38</f>
        <v>2157788</v>
      </c>
      <c r="O38" s="21">
        <v>140951</v>
      </c>
      <c r="P38" s="21"/>
      <c r="Q38" s="9">
        <f>+N38-O38</f>
        <v>2016837</v>
      </c>
      <c r="R38" s="21">
        <v>81863</v>
      </c>
      <c r="S38" s="9">
        <f t="shared" si="0"/>
        <v>1934974</v>
      </c>
      <c r="T38" s="21">
        <v>98320</v>
      </c>
      <c r="U38" s="38">
        <f t="shared" si="1"/>
        <v>1836654</v>
      </c>
      <c r="AA38" s="17"/>
    </row>
    <row r="39" spans="1:27" x14ac:dyDescent="0.25">
      <c r="A39" s="46" t="s">
        <v>79</v>
      </c>
      <c r="B39" s="47" t="s">
        <v>80</v>
      </c>
      <c r="C39" s="2">
        <v>5702024</v>
      </c>
      <c r="D39" s="3">
        <v>1786493</v>
      </c>
      <c r="F39" s="20"/>
      <c r="G39" s="32"/>
      <c r="H39" s="32"/>
      <c r="I39" s="21">
        <v>75798</v>
      </c>
      <c r="J39" s="19"/>
      <c r="K39" s="13">
        <f>+D39-F39-G39-H39-I39</f>
        <v>1710695</v>
      </c>
      <c r="L39" s="21">
        <v>149240</v>
      </c>
      <c r="M39" s="21"/>
      <c r="N39" s="9">
        <f>+K39-L39</f>
        <v>1561455</v>
      </c>
      <c r="O39" s="21">
        <v>48966</v>
      </c>
      <c r="P39" s="21"/>
      <c r="Q39" s="9">
        <f>+N39-O39</f>
        <v>1512489</v>
      </c>
      <c r="R39" s="21">
        <v>5535</v>
      </c>
      <c r="S39" s="9">
        <f t="shared" si="0"/>
        <v>1506954</v>
      </c>
      <c r="T39" s="21">
        <v>13484</v>
      </c>
      <c r="U39" s="38">
        <f t="shared" si="1"/>
        <v>1493470</v>
      </c>
      <c r="AA39" s="17"/>
    </row>
    <row r="40" spans="1:27" x14ac:dyDescent="0.25">
      <c r="A40" s="46" t="s">
        <v>81</v>
      </c>
      <c r="B40" s="47" t="s">
        <v>82</v>
      </c>
      <c r="C40" s="2">
        <v>2962248</v>
      </c>
      <c r="D40" s="3">
        <v>1166968</v>
      </c>
      <c r="F40" s="20"/>
      <c r="G40" s="32"/>
      <c r="H40" s="32"/>
      <c r="I40" s="21">
        <v>268299</v>
      </c>
      <c r="J40" s="19"/>
      <c r="K40" s="13">
        <f>+D40-F40-G40-H40-I40</f>
        <v>898669</v>
      </c>
      <c r="L40" s="21">
        <v>122048</v>
      </c>
      <c r="M40" s="21"/>
      <c r="N40" s="9">
        <f>+K40-L40</f>
        <v>776621</v>
      </c>
      <c r="O40" s="21">
        <v>126361</v>
      </c>
      <c r="P40" s="21"/>
      <c r="Q40" s="9">
        <f>+N40-O40</f>
        <v>650260</v>
      </c>
      <c r="R40" s="21">
        <v>68506</v>
      </c>
      <c r="S40" s="9">
        <f t="shared" si="0"/>
        <v>581754</v>
      </c>
      <c r="T40" s="21">
        <v>99568</v>
      </c>
      <c r="U40" s="38">
        <f t="shared" si="1"/>
        <v>482186</v>
      </c>
      <c r="AA40" s="17"/>
    </row>
    <row r="41" spans="1:27" x14ac:dyDescent="0.25">
      <c r="A41" s="46" t="s">
        <v>83</v>
      </c>
      <c r="B41" s="47" t="s">
        <v>84</v>
      </c>
      <c r="C41" s="2">
        <v>3831626</v>
      </c>
      <c r="D41" s="3">
        <v>1860464</v>
      </c>
      <c r="F41" s="20"/>
      <c r="G41" s="32"/>
      <c r="H41" s="32"/>
      <c r="I41" s="21">
        <v>191746</v>
      </c>
      <c r="J41" s="19"/>
      <c r="K41" s="13">
        <f>+D41-F41-G41-H41-I41</f>
        <v>1668718</v>
      </c>
      <c r="L41" s="21">
        <v>260108</v>
      </c>
      <c r="M41" s="21"/>
      <c r="N41" s="9">
        <f>+K41-L41</f>
        <v>1408610</v>
      </c>
      <c r="O41" s="21">
        <v>186706</v>
      </c>
      <c r="P41" s="21"/>
      <c r="Q41" s="9">
        <f>+N41-O41</f>
        <v>1221904</v>
      </c>
      <c r="R41" s="21">
        <v>24209</v>
      </c>
      <c r="S41" s="9">
        <f t="shared" si="0"/>
        <v>1197695</v>
      </c>
      <c r="T41" s="21">
        <v>29052</v>
      </c>
      <c r="U41" s="38">
        <f t="shared" si="1"/>
        <v>1168643</v>
      </c>
      <c r="AA41" s="17"/>
    </row>
    <row r="42" spans="1:27" x14ac:dyDescent="0.25">
      <c r="A42" s="46" t="s">
        <v>85</v>
      </c>
      <c r="B42" s="47" t="s">
        <v>86</v>
      </c>
      <c r="C42" s="2">
        <v>267021532</v>
      </c>
      <c r="D42" s="3">
        <v>28065371</v>
      </c>
      <c r="F42" s="20"/>
      <c r="G42" s="32"/>
      <c r="H42" s="32"/>
      <c r="I42" s="21">
        <v>1600426</v>
      </c>
      <c r="J42" s="19"/>
      <c r="K42" s="13">
        <f>+D42-F42-G42-H42-I42</f>
        <v>26464945</v>
      </c>
      <c r="L42" s="21">
        <v>3707773</v>
      </c>
      <c r="M42" s="21"/>
      <c r="N42" s="9">
        <f>+K42-L42</f>
        <v>22757172</v>
      </c>
      <c r="O42" s="21">
        <v>3685607</v>
      </c>
      <c r="P42" s="21"/>
      <c r="Q42" s="9">
        <f>+N42-O42</f>
        <v>19071565</v>
      </c>
      <c r="R42" s="21">
        <v>3634343</v>
      </c>
      <c r="S42" s="9">
        <f t="shared" si="0"/>
        <v>15437222</v>
      </c>
      <c r="T42" s="21">
        <v>3645428</v>
      </c>
      <c r="U42" s="38">
        <f t="shared" si="1"/>
        <v>11791794</v>
      </c>
      <c r="AA42" s="17"/>
    </row>
    <row r="43" spans="1:27" x14ac:dyDescent="0.25">
      <c r="A43" s="46" t="s">
        <v>87</v>
      </c>
      <c r="B43" s="47" t="s">
        <v>88</v>
      </c>
      <c r="C43" s="2">
        <v>104942363</v>
      </c>
      <c r="D43" s="3">
        <v>35170848</v>
      </c>
      <c r="F43" s="20">
        <v>1376946</v>
      </c>
      <c r="G43" s="32"/>
      <c r="H43" s="32"/>
      <c r="I43" s="21">
        <v>7851273</v>
      </c>
      <c r="J43" s="19"/>
      <c r="K43" s="13">
        <f>+D43-F43-G43-H43-I43</f>
        <v>25942629</v>
      </c>
      <c r="L43" s="21">
        <v>6143617</v>
      </c>
      <c r="M43" s="21"/>
      <c r="N43" s="9">
        <f>+K43-L43</f>
        <v>19799012</v>
      </c>
      <c r="O43" s="21">
        <v>6143613</v>
      </c>
      <c r="P43" s="21"/>
      <c r="Q43" s="9">
        <f>+N43-O43</f>
        <v>13655399</v>
      </c>
      <c r="R43" s="21">
        <v>6143613</v>
      </c>
      <c r="S43" s="9">
        <f t="shared" si="0"/>
        <v>7511786</v>
      </c>
      <c r="T43" s="21">
        <v>6143613</v>
      </c>
      <c r="U43" s="38">
        <f t="shared" si="1"/>
        <v>1368173</v>
      </c>
      <c r="AA43" s="17"/>
    </row>
    <row r="44" spans="1:27" ht="12" thickBot="1" x14ac:dyDescent="0.3">
      <c r="A44" s="46" t="s">
        <v>89</v>
      </c>
      <c r="B44" s="47" t="s">
        <v>90</v>
      </c>
      <c r="C44" s="2">
        <v>3394368918</v>
      </c>
      <c r="D44" s="3">
        <v>3177209531</v>
      </c>
      <c r="F44" s="22">
        <v>169007509</v>
      </c>
      <c r="G44" s="33">
        <v>27245600</v>
      </c>
      <c r="H44" s="33">
        <v>7250201</v>
      </c>
      <c r="I44" s="23">
        <v>491156520</v>
      </c>
      <c r="J44" s="49">
        <v>11725668</v>
      </c>
      <c r="K44" s="40">
        <f>+D44-F44-G44-H44-I44-J44</f>
        <v>2470824033</v>
      </c>
      <c r="L44" s="23">
        <v>508162630</v>
      </c>
      <c r="M44" s="50">
        <v>3836694</v>
      </c>
      <c r="N44" s="10">
        <f>+K44-L44-M44</f>
        <v>1958824709</v>
      </c>
      <c r="O44" s="23">
        <v>516845109</v>
      </c>
      <c r="P44" s="50">
        <v>3434819</v>
      </c>
      <c r="Q44" s="10">
        <f>+N44-O44-P44</f>
        <v>1438544781</v>
      </c>
      <c r="R44" s="23">
        <v>517990108</v>
      </c>
      <c r="S44" s="10">
        <f t="shared" si="0"/>
        <v>920554673</v>
      </c>
      <c r="T44" s="23">
        <v>511215884</v>
      </c>
      <c r="U44" s="41">
        <f t="shared" si="1"/>
        <v>409338789</v>
      </c>
      <c r="AA44" s="17"/>
    </row>
    <row r="45" spans="1:27" ht="12" thickBot="1" x14ac:dyDescent="0.3">
      <c r="A45" s="48"/>
      <c r="B45" s="48"/>
      <c r="C45" s="26">
        <f>SUM(C2:C44)</f>
        <v>4716209826</v>
      </c>
      <c r="D45" s="27">
        <f>SUM(D2:D44)</f>
        <v>3755077358</v>
      </c>
      <c r="E45" s="8"/>
      <c r="F45" s="11">
        <f>SUM(F2:F44)</f>
        <v>170384455</v>
      </c>
      <c r="G45" s="34">
        <f>SUM(G2:G44)</f>
        <v>27245600</v>
      </c>
      <c r="H45" s="34">
        <f>SUM(H2:H44)</f>
        <v>7250201</v>
      </c>
      <c r="I45" s="12">
        <f t="shared" ref="I45:O45" si="2">SUM(I2:I44)</f>
        <v>572143534</v>
      </c>
      <c r="J45" s="12">
        <f t="shared" si="2"/>
        <v>11725668</v>
      </c>
      <c r="K45" s="12">
        <f t="shared" si="2"/>
        <v>2966327900</v>
      </c>
      <c r="L45" s="12">
        <f>SUM(L2:L44)</f>
        <v>573548501</v>
      </c>
      <c r="M45" s="12">
        <f>+M44</f>
        <v>3836694</v>
      </c>
      <c r="N45" s="12">
        <f t="shared" si="2"/>
        <v>2388942705</v>
      </c>
      <c r="O45" s="12">
        <f t="shared" si="2"/>
        <v>584274076</v>
      </c>
      <c r="P45" s="12">
        <f>SUM(P2:P44)</f>
        <v>3434819</v>
      </c>
      <c r="Q45" s="12">
        <f t="shared" ref="Q45" si="3">SUM(Q2:Q44)</f>
        <v>1801233810</v>
      </c>
      <c r="R45" s="16">
        <f>SUM(R2:R44)</f>
        <v>574315384</v>
      </c>
      <c r="S45" s="12">
        <f>SUM(S2:S44)</f>
        <v>1226918426</v>
      </c>
      <c r="T45" s="42">
        <f>SUM(T2:T44)</f>
        <v>562386760</v>
      </c>
      <c r="U45" s="43">
        <f>SUM(U2:U44)</f>
        <v>664531666</v>
      </c>
    </row>
    <row r="47" spans="1:27" x14ac:dyDescent="0.25">
      <c r="O47" s="17">
        <f>+O45-O43-O44</f>
        <v>61285354</v>
      </c>
      <c r="P47" s="17"/>
      <c r="Q47" s="1" t="s">
        <v>94</v>
      </c>
      <c r="R47" s="4">
        <v>520000000</v>
      </c>
    </row>
    <row r="48" spans="1:27" x14ac:dyDescent="0.25">
      <c r="I48" s="4">
        <v>503487539</v>
      </c>
      <c r="L48" s="4">
        <v>514936946.71935201</v>
      </c>
      <c r="Q48" s="1" t="s">
        <v>95</v>
      </c>
      <c r="R48" s="4">
        <v>535000000</v>
      </c>
    </row>
    <row r="49" spans="4:21" x14ac:dyDescent="0.25">
      <c r="I49" s="4">
        <f>+I45-I44</f>
        <v>80987014</v>
      </c>
      <c r="L49" s="4">
        <f>+L45-L44</f>
        <v>65385871</v>
      </c>
      <c r="Q49" s="1" t="s">
        <v>96</v>
      </c>
      <c r="R49" s="4">
        <f>+R48/2</f>
        <v>267500000</v>
      </c>
    </row>
    <row r="50" spans="4:21" x14ac:dyDescent="0.25">
      <c r="D50" s="28"/>
      <c r="F50" s="7"/>
      <c r="G50" s="7"/>
      <c r="H50" s="7"/>
      <c r="I50" s="7"/>
      <c r="J50" s="7"/>
      <c r="K50" s="7"/>
      <c r="L50" s="7"/>
      <c r="M50" s="7"/>
      <c r="N50" s="7"/>
      <c r="O50" s="29"/>
      <c r="P50" s="29"/>
      <c r="R50" s="4">
        <f>+R47+R48+R49</f>
        <v>1322500000</v>
      </c>
      <c r="U50" s="17"/>
    </row>
    <row r="51" spans="4:21" x14ac:dyDescent="0.25">
      <c r="D51" s="28"/>
      <c r="E51" s="30"/>
      <c r="F51" s="30"/>
      <c r="G51" s="30"/>
      <c r="H51" s="30"/>
      <c r="I51" s="30">
        <f>+I48+I49</f>
        <v>584474553</v>
      </c>
      <c r="J51" s="30"/>
      <c r="K51" s="30"/>
      <c r="L51" s="30">
        <f>+L48+L49</f>
        <v>580322817.71935201</v>
      </c>
      <c r="M51" s="30"/>
      <c r="N51" s="30"/>
      <c r="O51" s="29"/>
      <c r="P51" s="29"/>
    </row>
    <row r="52" spans="4:21" x14ac:dyDescent="0.25">
      <c r="D52" s="28"/>
      <c r="F52" s="7"/>
      <c r="G52" s="7"/>
      <c r="H52" s="7"/>
      <c r="I52" s="7"/>
      <c r="J52" s="7"/>
      <c r="K52" s="7"/>
      <c r="L52" s="7"/>
      <c r="M52" s="7"/>
      <c r="N52" s="7"/>
      <c r="O52" s="29"/>
      <c r="P52" s="29"/>
      <c r="Q52" s="17"/>
    </row>
    <row r="53" spans="4:21" x14ac:dyDescent="0.25">
      <c r="D53" s="28"/>
      <c r="F53" s="7"/>
      <c r="G53" s="7"/>
      <c r="H53" s="7"/>
      <c r="I53" s="7">
        <f>+I45-I51</f>
        <v>-12331019</v>
      </c>
      <c r="J53" s="7"/>
      <c r="K53" s="7"/>
      <c r="L53" s="7">
        <f>+L45-L51</f>
        <v>-6774316.7193520069</v>
      </c>
      <c r="M53" s="7"/>
      <c r="N53" s="7"/>
      <c r="O53" s="29"/>
      <c r="P53" s="29"/>
    </row>
    <row r="54" spans="4:21" x14ac:dyDescent="0.25">
      <c r="D54" s="28"/>
      <c r="F54" s="7"/>
      <c r="G54" s="7"/>
      <c r="H54" s="7"/>
      <c r="I54" s="7"/>
      <c r="J54" s="7"/>
      <c r="K54" s="7"/>
      <c r="L54" s="7"/>
      <c r="M54" s="7"/>
      <c r="N54" s="7"/>
      <c r="O54" s="29"/>
      <c r="P54" s="29"/>
    </row>
    <row r="55" spans="4:21" x14ac:dyDescent="0.25">
      <c r="D55" s="28"/>
      <c r="E55" s="30"/>
      <c r="F55" s="30"/>
      <c r="G55" s="30"/>
      <c r="H55" s="30"/>
      <c r="I55" s="30">
        <f>-'[1]liquidaciones 2023, 2022 y 202'!$E$245</f>
        <v>0</v>
      </c>
      <c r="J55" s="30"/>
      <c r="K55" s="30"/>
      <c r="L55" s="30"/>
      <c r="M55" s="30"/>
      <c r="N55" s="30"/>
      <c r="O55" s="29"/>
      <c r="P55" s="29"/>
    </row>
    <row r="56" spans="4:21" x14ac:dyDescent="0.25">
      <c r="D56" s="28"/>
      <c r="F56" s="7"/>
      <c r="G56" s="7"/>
      <c r="H56" s="7"/>
      <c r="I56" s="7"/>
      <c r="J56" s="7"/>
      <c r="K56" s="7"/>
      <c r="L56" s="7"/>
      <c r="M56" s="7"/>
      <c r="N56" s="7"/>
      <c r="O56" s="29"/>
      <c r="P56" s="29"/>
      <c r="R56" s="4">
        <v>1927596166</v>
      </c>
    </row>
    <row r="57" spans="4:21" x14ac:dyDescent="0.25">
      <c r="D57" s="28"/>
      <c r="F57" s="7"/>
      <c r="G57" s="7"/>
      <c r="H57" s="7"/>
      <c r="I57" s="7"/>
      <c r="J57" s="7"/>
      <c r="K57" s="7"/>
      <c r="L57" s="7"/>
      <c r="M57" s="7"/>
      <c r="N57" s="7"/>
      <c r="O57" s="29"/>
      <c r="P57" s="29"/>
      <c r="Q57" s="1" t="s">
        <v>97</v>
      </c>
      <c r="R57" s="4">
        <v>605000000</v>
      </c>
    </row>
    <row r="58" spans="4:21" x14ac:dyDescent="0.25">
      <c r="D58" s="28"/>
      <c r="F58" s="7"/>
      <c r="G58" s="7"/>
      <c r="H58" s="7"/>
      <c r="I58" s="7"/>
      <c r="J58" s="7"/>
      <c r="K58" s="7"/>
      <c r="L58" s="7"/>
      <c r="M58" s="7"/>
      <c r="N58" s="7"/>
      <c r="O58" s="29"/>
      <c r="P58" s="29"/>
      <c r="Q58" s="1" t="s">
        <v>98</v>
      </c>
      <c r="R58" s="4">
        <f>+R57</f>
        <v>605000000</v>
      </c>
    </row>
    <row r="59" spans="4:21" x14ac:dyDescent="0.25">
      <c r="D59" s="28"/>
      <c r="F59" s="7"/>
      <c r="G59" s="7"/>
      <c r="H59" s="7"/>
      <c r="I59" s="7"/>
      <c r="J59" s="7"/>
      <c r="K59" s="7"/>
      <c r="L59" s="7"/>
      <c r="M59" s="7"/>
      <c r="N59" s="7"/>
      <c r="O59" s="29"/>
      <c r="P59" s="29"/>
      <c r="Q59" s="1" t="s">
        <v>96</v>
      </c>
      <c r="R59" s="4">
        <f>+R58</f>
        <v>605000000</v>
      </c>
    </row>
    <row r="60" spans="4:21" x14ac:dyDescent="0.25">
      <c r="D60" s="28"/>
      <c r="F60" s="7"/>
      <c r="G60" s="7"/>
      <c r="H60" s="7"/>
      <c r="I60" s="7"/>
      <c r="J60" s="7"/>
      <c r="K60" s="7"/>
      <c r="L60" s="7"/>
      <c r="M60" s="7"/>
      <c r="N60" s="7"/>
      <c r="O60" s="29"/>
      <c r="P60" s="29"/>
      <c r="R60" s="4">
        <f>+R56-R57-R58-R59</f>
        <v>112596166</v>
      </c>
    </row>
    <row r="61" spans="4:21" x14ac:dyDescent="0.25">
      <c r="D61" s="28"/>
      <c r="F61" s="7"/>
      <c r="G61" s="7"/>
      <c r="H61" s="7"/>
      <c r="I61" s="7"/>
      <c r="J61" s="7"/>
      <c r="K61" s="7"/>
      <c r="L61" s="7"/>
      <c r="M61" s="7"/>
      <c r="N61" s="7"/>
      <c r="O61" s="29"/>
      <c r="P61" s="29"/>
    </row>
  </sheetData>
  <autoFilter ref="A1:C1"/>
  <mergeCells count="1">
    <mergeCell ref="A45:B4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5336ff3-aa5d-469a-9ce7-f2d9e197e9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3255BBDAFA4A8B496E899E524830" ma:contentTypeVersion="18" ma:contentTypeDescription="Crear nuevo documento." ma:contentTypeScope="" ma:versionID="8be9b9685a5eafcdd8699d53862b340e">
  <xsd:schema xmlns:xsd="http://www.w3.org/2001/XMLSchema" xmlns:xs="http://www.w3.org/2001/XMLSchema" xmlns:p="http://schemas.microsoft.com/office/2006/metadata/properties" xmlns:ns3="e5336ff3-aa5d-469a-9ce7-f2d9e197e9e7" xmlns:ns4="ab0bac37-3013-4525-8120-cfae50e61977" targetNamespace="http://schemas.microsoft.com/office/2006/metadata/properties" ma:root="true" ma:fieldsID="c87fb2683de500e53ff73d8ac73d00c4" ns3:_="" ns4:_="">
    <xsd:import namespace="e5336ff3-aa5d-469a-9ce7-f2d9e197e9e7"/>
    <xsd:import namespace="ab0bac37-3013-4525-8120-cfae50e619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36ff3-aa5d-469a-9ce7-f2d9e197e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bac37-3013-4525-8120-cfae50e6197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2F26A6-E200-4BB8-90AB-1C6670F1C68F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5336ff3-aa5d-469a-9ce7-f2d9e197e9e7"/>
    <ds:schemaRef ds:uri="http://purl.org/dc/dcmitype/"/>
    <ds:schemaRef ds:uri="http://schemas.microsoft.com/office/infopath/2007/PartnerControls"/>
    <ds:schemaRef ds:uri="ab0bac37-3013-4525-8120-cfae50e61977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645D407-97A7-4082-8C4C-71299E3E71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4D3B8B-CBD2-4496-ADC6-8CC315525A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336ff3-aa5d-469a-9ce7-f2d9e197e9e7"/>
    <ds:schemaRef ds:uri="ab0bac37-3013-4525-8120-cfae50e61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Yenifer Prada Peña</dc:creator>
  <cp:lastModifiedBy>Danna Salomé Martínez Ramírez</cp:lastModifiedBy>
  <dcterms:created xsi:type="dcterms:W3CDTF">2024-06-20T16:27:03Z</dcterms:created>
  <dcterms:modified xsi:type="dcterms:W3CDTF">2024-09-17T20:56:41Z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0x01010005E13255BBDAFA4A8B496E899E524830</vt:lpwstr>
  </property>
</Properties>
</file>